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VENITURI" sheetId="1" r:id="rId1"/>
    <sheet name="CHELTUIELI" sheetId="2" r:id="rId2"/>
  </sheets>
  <definedNames>
    <definedName name="_xlnm.Database">#REF!</definedName>
  </definedNames>
  <calcPr calcId="145621"/>
</workbook>
</file>

<file path=xl/calcChain.xml><?xml version="1.0" encoding="utf-8"?>
<calcChain xmlns="http://schemas.openxmlformats.org/spreadsheetml/2006/main">
  <c r="D132" i="2" l="1"/>
  <c r="E132" i="2"/>
  <c r="F132" i="2"/>
  <c r="D24" i="2" l="1"/>
  <c r="E24" i="2"/>
  <c r="F24" i="2"/>
  <c r="G24" i="2"/>
  <c r="H24" i="2"/>
  <c r="C24" i="2"/>
  <c r="E131" i="2" l="1"/>
  <c r="F131" i="2"/>
  <c r="G132" i="2"/>
  <c r="G131" i="2" s="1"/>
  <c r="H132" i="2"/>
  <c r="H131" i="2" s="1"/>
  <c r="C132" i="2"/>
  <c r="C131" i="2" s="1"/>
  <c r="D196" i="2"/>
  <c r="D195" i="2" s="1"/>
  <c r="D194" i="2" s="1"/>
  <c r="E196" i="2"/>
  <c r="E195" i="2" s="1"/>
  <c r="E194" i="2" s="1"/>
  <c r="F196" i="2"/>
  <c r="F195" i="2" s="1"/>
  <c r="F194" i="2" s="1"/>
  <c r="G196" i="2"/>
  <c r="G195" i="2" s="1"/>
  <c r="G194" i="2" s="1"/>
  <c r="H196" i="2"/>
  <c r="H195" i="2" s="1"/>
  <c r="H194" i="2" s="1"/>
  <c r="D190" i="2"/>
  <c r="D189" i="2" s="1"/>
  <c r="D188" i="2" s="1"/>
  <c r="E190" i="2"/>
  <c r="E189" i="2" s="1"/>
  <c r="E188" i="2" s="1"/>
  <c r="F190" i="2"/>
  <c r="F189" i="2" s="1"/>
  <c r="F188" i="2" s="1"/>
  <c r="G190" i="2"/>
  <c r="G189" i="2" s="1"/>
  <c r="G188" i="2" s="1"/>
  <c r="H190" i="2"/>
  <c r="H189" i="2" s="1"/>
  <c r="H188" i="2" s="1"/>
  <c r="D192" i="2"/>
  <c r="D191" i="2" s="1"/>
  <c r="E192" i="2"/>
  <c r="E191" i="2" s="1"/>
  <c r="F192" i="2"/>
  <c r="F191" i="2" s="1"/>
  <c r="G192" i="2"/>
  <c r="G191" i="2" s="1"/>
  <c r="H192" i="2"/>
  <c r="H191" i="2" s="1"/>
  <c r="D184" i="2"/>
  <c r="D183" i="2" s="1"/>
  <c r="D14" i="2" s="1"/>
  <c r="E184" i="2"/>
  <c r="E183" i="2" s="1"/>
  <c r="E14" i="2" s="1"/>
  <c r="F184" i="2"/>
  <c r="F183" i="2" s="1"/>
  <c r="F14" i="2" s="1"/>
  <c r="G184" i="2"/>
  <c r="G183" i="2" s="1"/>
  <c r="G14" i="2" s="1"/>
  <c r="H184" i="2"/>
  <c r="H183" i="2" s="1"/>
  <c r="H14" i="2" s="1"/>
  <c r="D178" i="2"/>
  <c r="D177" i="2" s="1"/>
  <c r="D176" i="2" s="1"/>
  <c r="E178" i="2"/>
  <c r="E177" i="2" s="1"/>
  <c r="E176" i="2" s="1"/>
  <c r="E13" i="2" s="1"/>
  <c r="F178" i="2"/>
  <c r="F177" i="2" s="1"/>
  <c r="F176" i="2" s="1"/>
  <c r="G178" i="2"/>
  <c r="G177" i="2" s="1"/>
  <c r="G176" i="2" s="1"/>
  <c r="H178" i="2"/>
  <c r="H177" i="2" s="1"/>
  <c r="H176" i="2" s="1"/>
  <c r="D179" i="2"/>
  <c r="E179" i="2"/>
  <c r="F179" i="2"/>
  <c r="G179" i="2"/>
  <c r="H179" i="2"/>
  <c r="D170" i="2"/>
  <c r="D18" i="2" s="1"/>
  <c r="E170" i="2"/>
  <c r="E18" i="2" s="1"/>
  <c r="F170" i="2"/>
  <c r="G170" i="2"/>
  <c r="H170" i="2"/>
  <c r="H18" i="2" s="1"/>
  <c r="D172" i="2"/>
  <c r="D171" i="2" s="1"/>
  <c r="D12" i="2" s="1"/>
  <c r="E172" i="2"/>
  <c r="E171" i="2" s="1"/>
  <c r="E12" i="2" s="1"/>
  <c r="F172" i="2"/>
  <c r="F171" i="2" s="1"/>
  <c r="F12" i="2" s="1"/>
  <c r="G172" i="2"/>
  <c r="G171" i="2" s="1"/>
  <c r="G12" i="2" s="1"/>
  <c r="H172" i="2"/>
  <c r="H171" i="2" s="1"/>
  <c r="H12" i="2" s="1"/>
  <c r="H162" i="2"/>
  <c r="D162" i="2"/>
  <c r="E162" i="2"/>
  <c r="F162" i="2"/>
  <c r="G162" i="2"/>
  <c r="D156" i="2"/>
  <c r="E156" i="2"/>
  <c r="F156" i="2"/>
  <c r="G156" i="2"/>
  <c r="H156" i="2"/>
  <c r="D149" i="2"/>
  <c r="E149" i="2"/>
  <c r="F149" i="2"/>
  <c r="G149" i="2"/>
  <c r="H149" i="2"/>
  <c r="D143" i="2"/>
  <c r="E143" i="2"/>
  <c r="F143" i="2"/>
  <c r="G143" i="2"/>
  <c r="H143" i="2"/>
  <c r="H139" i="2"/>
  <c r="D139" i="2"/>
  <c r="E139" i="2"/>
  <c r="F139" i="2"/>
  <c r="G139" i="2"/>
  <c r="D131" i="2"/>
  <c r="D120" i="2"/>
  <c r="D110" i="2" s="1"/>
  <c r="E120" i="2"/>
  <c r="E110" i="2" s="1"/>
  <c r="F120" i="2"/>
  <c r="F110" i="2" s="1"/>
  <c r="G120" i="2"/>
  <c r="G110" i="2" s="1"/>
  <c r="H120" i="2"/>
  <c r="H110" i="2" s="1"/>
  <c r="D106" i="2"/>
  <c r="D97" i="2" s="1"/>
  <c r="E106" i="2"/>
  <c r="E97" i="2" s="1"/>
  <c r="F106" i="2"/>
  <c r="F97" i="2" s="1"/>
  <c r="G106" i="2"/>
  <c r="G97" i="2" s="1"/>
  <c r="H106" i="2"/>
  <c r="H97" i="2" s="1"/>
  <c r="D90" i="2"/>
  <c r="E90" i="2"/>
  <c r="F90" i="2"/>
  <c r="G90" i="2"/>
  <c r="H90" i="2"/>
  <c r="D79" i="2"/>
  <c r="D78" i="2" s="1"/>
  <c r="D77" i="2" s="1"/>
  <c r="E79" i="2"/>
  <c r="E78" i="2" s="1"/>
  <c r="F79" i="2"/>
  <c r="F78" i="2" s="1"/>
  <c r="F77" i="2" s="1"/>
  <c r="G79" i="2"/>
  <c r="G78" i="2" s="1"/>
  <c r="H79" i="2"/>
  <c r="H17" i="2" s="1"/>
  <c r="D74" i="2"/>
  <c r="D15" i="2" s="1"/>
  <c r="E74" i="2"/>
  <c r="E15" i="2" s="1"/>
  <c r="F74" i="2"/>
  <c r="F15" i="2" s="1"/>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1" i="2"/>
  <c r="E61" i="2"/>
  <c r="F61" i="2"/>
  <c r="G61" i="2"/>
  <c r="H61" i="2"/>
  <c r="D59" i="2"/>
  <c r="E59" i="2"/>
  <c r="F59" i="2"/>
  <c r="G59" i="2"/>
  <c r="H59" i="2"/>
  <c r="D36" i="2"/>
  <c r="E36" i="2"/>
  <c r="F36" i="2"/>
  <c r="G36" i="2"/>
  <c r="H36" i="2"/>
  <c r="D34" i="2"/>
  <c r="E34" i="2"/>
  <c r="F34" i="2"/>
  <c r="G34" i="2"/>
  <c r="H34" i="2"/>
  <c r="F18" i="2"/>
  <c r="D92" i="1"/>
  <c r="E92" i="1"/>
  <c r="F92" i="1"/>
  <c r="G92" i="1"/>
  <c r="D90" i="1"/>
  <c r="D89" i="1" s="1"/>
  <c r="D88" i="1" s="1"/>
  <c r="E90" i="1"/>
  <c r="E89" i="1" s="1"/>
  <c r="E88" i="1" s="1"/>
  <c r="F90" i="1"/>
  <c r="F89" i="1" s="1"/>
  <c r="F88" i="1" s="1"/>
  <c r="G90" i="1"/>
  <c r="G89" i="1" s="1"/>
  <c r="G88" i="1" s="1"/>
  <c r="D79" i="1"/>
  <c r="E79" i="1"/>
  <c r="F79" i="1"/>
  <c r="G79" i="1"/>
  <c r="D66" i="1"/>
  <c r="E66" i="1"/>
  <c r="E65" i="1" s="1"/>
  <c r="E64" i="1" s="1"/>
  <c r="F66" i="1"/>
  <c r="G66" i="1"/>
  <c r="D62" i="1"/>
  <c r="E62" i="1"/>
  <c r="F62" i="1"/>
  <c r="G62" i="1"/>
  <c r="D58" i="1"/>
  <c r="E58" i="1"/>
  <c r="F58" i="1"/>
  <c r="G58" i="1"/>
  <c r="D55" i="1"/>
  <c r="E55" i="1"/>
  <c r="F55" i="1"/>
  <c r="G55" i="1"/>
  <c r="D53" i="1"/>
  <c r="E53" i="1"/>
  <c r="E52" i="1" s="1"/>
  <c r="F53" i="1"/>
  <c r="G53" i="1"/>
  <c r="D28" i="1"/>
  <c r="D27" i="1" s="1"/>
  <c r="E28" i="1"/>
  <c r="E27" i="1" s="1"/>
  <c r="F28" i="1"/>
  <c r="F27" i="1" s="1"/>
  <c r="G28" i="1"/>
  <c r="G27" i="1" s="1"/>
  <c r="D23" i="1"/>
  <c r="E23" i="1"/>
  <c r="F23" i="1"/>
  <c r="G23" i="1"/>
  <c r="D16" i="1"/>
  <c r="E16" i="1"/>
  <c r="F16" i="1"/>
  <c r="G16" i="1"/>
  <c r="D9" i="1"/>
  <c r="E9" i="1"/>
  <c r="F9" i="1"/>
  <c r="G9" i="1"/>
  <c r="C196" i="2"/>
  <c r="C195" i="2" s="1"/>
  <c r="C194" i="2" s="1"/>
  <c r="C192" i="2"/>
  <c r="C191" i="2"/>
  <c r="C190" i="2"/>
  <c r="C189" i="2" s="1"/>
  <c r="C188" i="2" s="1"/>
  <c r="C184" i="2"/>
  <c r="C183" i="2" s="1"/>
  <c r="C14" i="2" s="1"/>
  <c r="C179" i="2"/>
  <c r="C178" i="2"/>
  <c r="C177" i="2" s="1"/>
  <c r="C176" i="2" s="1"/>
  <c r="C172" i="2"/>
  <c r="C171" i="2" s="1"/>
  <c r="C12" i="2" s="1"/>
  <c r="C170" i="2"/>
  <c r="C18" i="2" s="1"/>
  <c r="C162" i="2"/>
  <c r="C156" i="2"/>
  <c r="C149" i="2"/>
  <c r="C143" i="2"/>
  <c r="C139" i="2"/>
  <c r="C120" i="2"/>
  <c r="C110" i="2" s="1"/>
  <c r="C106" i="2"/>
  <c r="C97" i="2" s="1"/>
  <c r="C90" i="2"/>
  <c r="C79" i="2"/>
  <c r="C78" i="2" s="1"/>
  <c r="C77" i="2" s="1"/>
  <c r="C74" i="2"/>
  <c r="C15" i="2" s="1"/>
  <c r="C72" i="2"/>
  <c r="C71" i="2" s="1"/>
  <c r="C11" i="2" s="1"/>
  <c r="C68" i="2"/>
  <c r="C61" i="2"/>
  <c r="C59" i="2"/>
  <c r="C36" i="2"/>
  <c r="C34" i="2"/>
  <c r="C92" i="1"/>
  <c r="C90" i="1"/>
  <c r="C89" i="1"/>
  <c r="C88" i="1"/>
  <c r="C79" i="1"/>
  <c r="C65" i="1" s="1"/>
  <c r="C64" i="1" s="1"/>
  <c r="C66" i="1"/>
  <c r="C62" i="1"/>
  <c r="C57" i="1" s="1"/>
  <c r="C58" i="1"/>
  <c r="C55" i="1"/>
  <c r="C53" i="1"/>
  <c r="C28" i="1"/>
  <c r="C27" i="1" s="1"/>
  <c r="C23" i="1"/>
  <c r="C16" i="1"/>
  <c r="C15" i="1" s="1"/>
  <c r="C9" i="1"/>
  <c r="C52" i="1" l="1"/>
  <c r="C51" i="1" s="1"/>
  <c r="E15" i="1"/>
  <c r="E14" i="1" s="1"/>
  <c r="D15" i="1"/>
  <c r="D14" i="1" s="1"/>
  <c r="G65" i="1"/>
  <c r="G64" i="1" s="1"/>
  <c r="F57" i="1"/>
  <c r="C14" i="1"/>
  <c r="G57" i="1"/>
  <c r="G18" i="2"/>
  <c r="F65" i="1"/>
  <c r="F64" i="1" s="1"/>
  <c r="D65" i="1"/>
  <c r="D64" i="1" s="1"/>
  <c r="D57" i="1"/>
  <c r="D52" i="1"/>
  <c r="F17" i="2"/>
  <c r="F130" i="2"/>
  <c r="G155" i="2"/>
  <c r="F23" i="2"/>
  <c r="F9" i="2" s="1"/>
  <c r="H130" i="2"/>
  <c r="D17" i="2"/>
  <c r="H78" i="2"/>
  <c r="H77" i="2" s="1"/>
  <c r="H155" i="2"/>
  <c r="E155" i="2"/>
  <c r="F155" i="2"/>
  <c r="C130" i="2"/>
  <c r="H13" i="2"/>
  <c r="H175" i="2"/>
  <c r="H174" i="2" s="1"/>
  <c r="F13" i="2"/>
  <c r="F175" i="2"/>
  <c r="F174" i="2" s="1"/>
  <c r="G175" i="2"/>
  <c r="G174" i="2" s="1"/>
  <c r="G13" i="2"/>
  <c r="D13" i="2"/>
  <c r="D175" i="2"/>
  <c r="D174" i="2" s="1"/>
  <c r="E175" i="2"/>
  <c r="E174" i="2" s="1"/>
  <c r="D155" i="2"/>
  <c r="E130" i="2"/>
  <c r="G130" i="2"/>
  <c r="D130" i="2"/>
  <c r="H89" i="2"/>
  <c r="C175" i="2"/>
  <c r="C174" i="2" s="1"/>
  <c r="C13" i="2"/>
  <c r="C17" i="2"/>
  <c r="C23" i="2"/>
  <c r="C9" i="2" s="1"/>
  <c r="C16" i="2"/>
  <c r="C155" i="2"/>
  <c r="G23" i="2"/>
  <c r="G9" i="2" s="1"/>
  <c r="H23" i="2"/>
  <c r="H9" i="2" s="1"/>
  <c r="D23" i="2"/>
  <c r="D9" i="2" s="1"/>
  <c r="E23" i="2"/>
  <c r="E9" i="2" s="1"/>
  <c r="F89" i="2"/>
  <c r="D89" i="2"/>
  <c r="E89" i="2"/>
  <c r="G89" i="2"/>
  <c r="G77" i="2"/>
  <c r="G16" i="2"/>
  <c r="E77" i="2"/>
  <c r="E16" i="2"/>
  <c r="E17" i="2"/>
  <c r="F16" i="2"/>
  <c r="G17" i="2"/>
  <c r="D16" i="2"/>
  <c r="C89" i="2"/>
  <c r="E57" i="1"/>
  <c r="E51" i="1" s="1"/>
  <c r="F52" i="1"/>
  <c r="G52" i="1"/>
  <c r="G51" i="1" s="1"/>
  <c r="F15" i="1"/>
  <c r="F14" i="1" s="1"/>
  <c r="G15" i="1"/>
  <c r="G14" i="1" s="1"/>
  <c r="C8" i="1"/>
  <c r="C7" i="1" s="1"/>
  <c r="E8" i="1" l="1"/>
  <c r="E7" i="1" s="1"/>
  <c r="D51" i="1"/>
  <c r="D8" i="1" s="1"/>
  <c r="D7" i="1" s="1"/>
  <c r="F51" i="1"/>
  <c r="G8" i="1"/>
  <c r="G7" i="1" s="1"/>
  <c r="F8" i="1"/>
  <c r="F7" i="1" s="1"/>
  <c r="H88" i="2"/>
  <c r="H53" i="2" s="1"/>
  <c r="H45" i="2" s="1"/>
  <c r="H44" i="2" s="1"/>
  <c r="H86" i="2" s="1"/>
  <c r="F88" i="2"/>
  <c r="F53" i="2" s="1"/>
  <c r="F45" i="2" s="1"/>
  <c r="F44" i="2" s="1"/>
  <c r="F22" i="2" s="1"/>
  <c r="F21" i="2" s="1"/>
  <c r="H16" i="2"/>
  <c r="E88" i="2"/>
  <c r="E53" i="2" s="1"/>
  <c r="E45" i="2" s="1"/>
  <c r="E44" i="2" s="1"/>
  <c r="E86" i="2" s="1"/>
  <c r="C88" i="2"/>
  <c r="C53" i="2" s="1"/>
  <c r="C45" i="2" s="1"/>
  <c r="C44" i="2" s="1"/>
  <c r="G88" i="2"/>
  <c r="G53" i="2" s="1"/>
  <c r="G45" i="2" s="1"/>
  <c r="G44" i="2" s="1"/>
  <c r="G10" i="2" s="1"/>
  <c r="G20" i="2" s="1"/>
  <c r="D88" i="2"/>
  <c r="D53" i="2" s="1"/>
  <c r="D45" i="2" s="1"/>
  <c r="D44" i="2" s="1"/>
  <c r="D86" i="2" s="1"/>
  <c r="G19" i="2" l="1"/>
  <c r="F86" i="2"/>
  <c r="F10" i="2"/>
  <c r="F8" i="2" s="1"/>
  <c r="F7" i="2" s="1"/>
  <c r="H10" i="2"/>
  <c r="H20" i="2" s="1"/>
  <c r="H19" i="2" s="1"/>
  <c r="H22" i="2"/>
  <c r="H21" i="2" s="1"/>
  <c r="E10" i="2"/>
  <c r="E8" i="2" s="1"/>
  <c r="E7" i="2" s="1"/>
  <c r="E22" i="2"/>
  <c r="E21" i="2" s="1"/>
  <c r="C10" i="2"/>
  <c r="C86" i="2"/>
  <c r="C22" i="2"/>
  <c r="C21" i="2" s="1"/>
  <c r="G22" i="2"/>
  <c r="G21" i="2" s="1"/>
  <c r="G86" i="2"/>
  <c r="D10" i="2"/>
  <c r="D22" i="2"/>
  <c r="D21" i="2" s="1"/>
  <c r="G8" i="2"/>
  <c r="G7" i="2" l="1"/>
  <c r="H8" i="2"/>
  <c r="H7" i="2" s="1"/>
  <c r="F20" i="2"/>
  <c r="F19" i="2" s="1"/>
  <c r="E20" i="2"/>
  <c r="E19" i="2" s="1"/>
  <c r="C20" i="2"/>
  <c r="C19" i="2" s="1"/>
  <c r="C8" i="2"/>
  <c r="C7" i="2" s="1"/>
  <c r="D20" i="2"/>
  <c r="D19" i="2" s="1"/>
  <c r="D8" i="2"/>
  <c r="D7" i="2" s="1"/>
</calcChain>
</file>

<file path=xl/sharedStrings.xml><?xml version="1.0" encoding="utf-8"?>
<sst xmlns="http://schemas.openxmlformats.org/spreadsheetml/2006/main" count="493" uniqueCount="440">
  <si>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</si>
  <si>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</si>
  <si>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</si>
  <si>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</si>
  <si>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</si>
  <si>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</si>
  <si>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</si>
  <si>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</si>
  <si>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</si>
  <si>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</si>
  <si>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</si>
  <si>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</si>
  <si>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</si>
  <si>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</si>
  <si>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</si>
  <si>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</si>
  <si>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</si>
  <si>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</si>
  <si>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</si>
  <si>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</si>
  <si>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</si>
  <si>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</si>
  <si>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</si>
  <si>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</si>
  <si>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</si>
  <si>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</si>
  <si>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</si>
  <si>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</si>
  <si>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</si>
  <si>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</si>
  <si>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</si>
  <si>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</si>
  <si>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</si>
  <si>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</si>
  <si>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</si>
  <si>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</si>
  <si>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</si>
  <si>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</si>
  <si>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</si>
  <si>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</si>
  <si>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</si>
  <si>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</si>
  <si>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</si>
  <si>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</si>
  <si>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</si>
  <si>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</si>
  <si>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</si>
  <si>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</si>
  <si>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</si>
  <si>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</si>
  <si>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</si>
  <si>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</si>
  <si>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</si>
  <si>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</si>
  <si>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</si>
  <si>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</si>
  <si>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</si>
  <si>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</si>
  <si>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</si>
  <si>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</si>
  <si>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</si>
  <si>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</si>
  <si>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</si>
  <si>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</si>
  <si>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</si>
  <si>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</si>
  <si>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</si>
  <si>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</si>
  <si>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</si>
  <si>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</si>
  <si>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</si>
  <si>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</si>
  <si>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</si>
  <si>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</si>
  <si>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</si>
  <si>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</si>
  <si>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</si>
  <si>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</si>
  <si>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</si>
  <si>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</si>
  <si>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</si>
  <si>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</si>
  <si>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</si>
  <si>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</si>
  <si>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</si>
  <si>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</si>
  <si>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</si>
  <si>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</si>
  <si>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</si>
  <si>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</si>
  <si>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</si>
  <si>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</si>
  <si>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</si>
  <si>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</si>
  <si>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</si>
  <si>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</si>
  <si>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</si>
  <si>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</si>
  <si>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</si>
  <si>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</si>
  <si>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</si>
  <si>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</si>
  <si>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</si>
  <si>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</si>
  <si>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</si>
  <si>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</si>
  <si>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</si>
  <si>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</si>
  <si>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</si>
  <si>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</si>
  <si>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</si>
  <si>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</si>
  <si>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</si>
  <si>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</si>
  <si>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</si>
  <si>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</si>
  <si>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</si>
  <si>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</si>
  <si>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</si>
  <si>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</si>
  <si>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</si>
  <si>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</si>
  <si>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</si>
  <si>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</si>
  <si>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</si>
  <si>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</si>
  <si>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</si>
  <si>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</si>
  <si>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</si>
  <si>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</si>
  <si>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</si>
  <si>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</si>
  <si>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</si>
  <si>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</si>
  <si>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</si>
  <si>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</si>
  <si>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</si>
  <si>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</si>
  <si>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</si>
  <si>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</si>
  <si>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</si>
  <si>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</si>
  <si>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</si>
  <si>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</si>
  <si>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</si>
  <si>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</si>
  <si>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</si>
  <si>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</si>
  <si>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</si>
  <si>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</si>
  <si>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</si>
  <si>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</si>
  <si>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</si>
  <si>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</si>
  <si>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</si>
  <si>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</si>
  <si>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</si>
  <si>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</si>
  <si>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</si>
  <si>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</si>
  <si>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</si>
  <si>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</si>
  <si>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</si>
  <si>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</si>
  <si>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</si>
  <si>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</si>
  <si>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</si>
  <si>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</si>
  <si>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</si>
  <si>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</si>
  <si>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</si>
  <si>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</si>
  <si>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</si>
  <si>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</si>
  <si>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</si>
  <si>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</si>
  <si>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</si>
  <si>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</si>
  <si>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</si>
  <si>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</si>
  <si>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</si>
  <si>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</si>
  <si>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</si>
  <si>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</si>
  <si>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</si>
  <si>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</si>
  <si>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</si>
  <si>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</si>
  <si>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</si>
  <si>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</si>
  <si>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</si>
  <si>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</si>
  <si>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</si>
  <si>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</si>
  <si>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</si>
  <si>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</si>
  <si>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</si>
  <si>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</si>
  <si>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</si>
  <si>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</si>
  <si>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</si>
  <si>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</si>
  <si>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</si>
  <si>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</si>
  <si>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</si>
  <si>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</si>
  <si>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</si>
  <si>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</si>
  <si>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</si>
  <si>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</si>
  <si>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</si>
  <si>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</si>
  <si>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</si>
  <si>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</si>
  <si>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</si>
  <si>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</si>
  <si>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</si>
  <si>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</si>
  <si>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</si>
  <si>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</si>
  <si>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</si>
  <si>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</si>
  <si>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</si>
  <si>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</si>
  <si>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</si>
  <si>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</si>
  <si>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</si>
  <si>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</si>
  <si>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</si>
  <si>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</si>
  <si>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</si>
  <si>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</si>
  <si>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</si>
  <si>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</si>
  <si>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</si>
  <si>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</si>
  <si>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</si>
  <si>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</si>
  <si>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</si>
  <si>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</si>
  <si>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</si>
  <si>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</si>
  <si>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</si>
  <si>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</si>
  <si>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</si>
  <si>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</si>
  <si>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</si>
  <si>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</si>
  <si>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</si>
  <si>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</si>
  <si>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</si>
  <si>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</si>
  <si>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</si>
  <si>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</si>
  <si>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</si>
  <si>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</si>
  <si>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</si>
  <si>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</si>
  <si>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</si>
  <si>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</si>
  <si>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</si>
  <si>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</si>
  <si>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</si>
  <si>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</si>
  <si>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</si>
  <si>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</si>
  <si>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</si>
  <si>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</si>
  <si>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</si>
  <si>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</si>
  <si>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</si>
  <si>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</si>
  <si>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</si>
  <si>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</si>
  <si>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</si>
  <si>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</si>
  <si>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</si>
  <si>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</si>
  <si>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</si>
  <si>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</si>
  <si>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</si>
  <si>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</si>
  <si>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</si>
  <si>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</si>
  <si>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</si>
  <si>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</si>
  <si>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</si>
  <si>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</si>
  <si>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</si>
  <si>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</si>
  <si>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</si>
  <si>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</si>
  <si>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</si>
  <si>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</si>
  <si>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</si>
  <si>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</si>
  <si>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</si>
  <si>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</si>
  <si>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</si>
  <si>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</si>
  <si>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</si>
  <si>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</si>
  <si>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</si>
  <si>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</si>
  <si>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</si>
  <si>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</si>
  <si>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</si>
  <si>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</si>
  <si>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</si>
  <si>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</si>
  <si>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</si>
  <si>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</si>
  <si>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</si>
  <si>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</si>
  <si>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</si>
  <si>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</si>
  <si>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</si>
  <si>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</si>
  <si>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</si>
  <si>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</si>
  <si>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</si>
  <si>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</si>
  <si>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</si>
  <si>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</si>
  <si>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</si>
  <si>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</si>
  <si>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</si>
  <si>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</si>
  <si>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</si>
  <si>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</si>
  <si>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</si>
  <si>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</si>
  <si>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</si>
  <si>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</si>
  <si>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</si>
  <si>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</si>
  <si>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</si>
  <si>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</si>
  <si>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</si>
  <si>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</si>
  <si>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</si>
  <si>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</si>
  <si>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</si>
  <si>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</si>
  <si>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</si>
  <si>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</si>
  <si>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</si>
  <si>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</si>
  <si>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</si>
  <si>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</si>
  <si>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</si>
  <si>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</si>
  <si>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</si>
  <si>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</si>
  <si>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</si>
  <si>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</si>
  <si>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</si>
  <si>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</si>
  <si>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</si>
  <si>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</si>
  <si>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</si>
  <si>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</si>
  <si>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</si>
  <si>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</si>
  <si>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</si>
  <si>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</si>
  <si>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</si>
  <si>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</si>
  <si>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</si>
  <si>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</si>
  <si>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</si>
  <si>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</si>
  <si>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</si>
  <si>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</si>
  <si>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</si>
  <si>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</si>
  <si>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</si>
  <si>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</si>
  <si>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</si>
  <si>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</si>
  <si>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</si>
  <si>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</si>
  <si>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</si>
  <si>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</si>
  <si>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</si>
  <si>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</si>
  <si>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</si>
  <si>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</si>
  <si>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</si>
  <si>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</si>
  <si>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</si>
  <si>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</si>
  <si>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</si>
  <si>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</si>
  <si>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</si>
  <si>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</si>
  <si>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</si>
  <si>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</si>
  <si>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</si>
  <si>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</si>
  <si>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</si>
  <si>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</si>
  <si>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</si>
  <si>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</si>
  <si>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</si>
  <si>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</si>
  <si>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</si>
  <si>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</si>
  <si>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</si>
  <si>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</si>
  <si>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</si>
  <si>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</si>
  <si>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</si>
  <si>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</si>
  <si>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</si>
  <si>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</si>
  <si>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</si>
  <si>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</si>
  <si>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</si>
  <si>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</si>
  <si>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</si>
  <si>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</si>
  <si>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</si>
  <si>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</si>
  <si>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</si>
  <si>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</si>
  <si>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</si>
  <si>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</si>
  <si>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</si>
  <si>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CONT DE EXECUTIE CHELTUIELI MARTIE  2019</t>
  </si>
  <si>
    <t>CONT DE EXECUTIE VENITURI MARTIE   2019</t>
  </si>
  <si>
    <t>66.05.10.03.07</t>
  </si>
  <si>
    <t>66.05.10.01.17</t>
  </si>
  <si>
    <t>66.05.10.01.05</t>
  </si>
  <si>
    <t>66.05.10.01.06</t>
  </si>
  <si>
    <t>66.05.10.02.06</t>
  </si>
  <si>
    <t>20.05.12</t>
  </si>
  <si>
    <t xml:space="preserve">PRESEDINTE- DIRECTOR GENERAL </t>
  </si>
  <si>
    <t>DIRECTOR ECONOMIC</t>
  </si>
  <si>
    <t>PRESEDINTE- DIRECTOR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</si>
</sst>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_ ;[Red]\-#,##0.00\ "/>
    <numFmt numFmtId="165" formatCode="_-* #,##0.00\ _l_e_i_-;\-* #,##0.00\ _l_e_i_-;_-* &quot;-&quot;??\ _l_e_i_-;_-@_-"/>
    <numFmt numFmtId="166" formatCode="#,##0.0"/>
  </numFmts>
  <fonts count="26" x14ac:knownFonts="1">
    <font>
      <sz val="10"/>
      <name val="Arial"/>
      <charset val="238"/>
    </font>
    <font>
      <sz val="10"/>
      <name val="Arial"/>
      <family val="2"/>
      <charset val="238"/>
    </font>
    <font>
      <sz val="10"/>
      <name val="Arial"/>
      <family val="2"/>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2"/>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0"/>
      <color rgb="FFC00000"/>
      <name val="Palatino Linotype"/>
      <family val="1"/>
      <charset val="238"/>
    </font>
    <font>
      <b/>
      <sz val="10"/>
      <color rgb="FFC00000"/>
      <name val="Palatino Linotype"/>
      <family val="1"/>
      <charset val="238"/>
    </font>
    <font>
      <sz val="9"/>
      <color theme="1"/>
      <name val="Palatino Linotype"/>
      <family val="1"/>
      <charset val="238"/>
    </font>
    <font>
      <sz val="11"/>
      <color theme="1"/>
      <name val="Palatino Linotype"/>
      <family val="1"/>
      <charset val="238"/>
    </font>
    <font>
      <b/>
      <sz val="10"/>
      <color theme="1"/>
      <name val="Palatino Linotype"/>
      <family val="1"/>
      <charset val="238"/>
    </font>
    <font>
      <sz val="10"/>
      <color theme="1"/>
      <name val="Palatino Linotype"/>
      <family val="1"/>
      <charset val="238"/>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0" fontId="3" fillId="0" borderId="0"/>
    <xf numFmtId="0" fontId="3" fillId="0" borderId="0"/>
    <xf numFmtId="165" fontId="3" fillId="0" borderId="0" applyFont="0" applyFill="0" applyBorder="0" applyAlignment="0" applyProtection="0"/>
    <xf numFmtId="0" fontId="2" fillId="0" borderId="0"/>
    <xf numFmtId="0" fontId="1" fillId="0" borderId="0"/>
    <xf numFmtId="0" fontId="3" fillId="0" borderId="0"/>
    <xf numFmtId="0" fontId="1" fillId="0" borderId="0"/>
    <xf numFmtId="3" fontId="3" fillId="0" borderId="0"/>
    <xf numFmtId="0" fontId="2" fillId="0" borderId="0"/>
    <xf numFmtId="0" fontId="15" fillId="0" borderId="0"/>
    <xf numFmtId="9" fontId="2" fillId="0" borderId="0" applyFont="0" applyFill="0" applyBorder="0" applyAlignment="0" applyProtection="0"/>
    <xf numFmtId="0" fontId="2" fillId="0" borderId="0"/>
  </cellStyleXfs>
  <cellXfs count="111">
    <xf numFmtId="0" fontId="0" fillId="0" borderId="0" xfId="0"/>
    <xf numFmtId="49" fontId="4" fillId="0" borderId="0" xfId="0" applyNumberFormat="1" applyFont="1" applyFill="1" applyBorder="1" applyAlignment="1">
      <alignment vertical="top" wrapText="1"/>
    </xf>
    <xf numFmtId="3" fontId="5"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4" fillId="0" borderId="0" xfId="0" applyNumberFormat="1" applyFont="1" applyFill="1" applyBorder="1"/>
    <xf numFmtId="0" fontId="4" fillId="0" borderId="0" xfId="0" applyFont="1" applyFill="1"/>
    <xf numFmtId="4" fontId="4" fillId="0" borderId="0" xfId="0" applyNumberFormat="1" applyFont="1" applyFill="1" applyBorder="1"/>
    <xf numFmtId="4" fontId="7" fillId="0" borderId="0" xfId="0" applyNumberFormat="1" applyFont="1" applyFill="1" applyBorder="1" applyAlignment="1">
      <alignment wrapText="1"/>
    </xf>
    <xf numFmtId="3" fontId="7" fillId="0" borderId="0" xfId="0" applyNumberFormat="1" applyFont="1" applyFill="1" applyBorder="1" applyAlignment="1">
      <alignment wrapText="1"/>
    </xf>
    <xf numFmtId="166" fontId="4" fillId="0" borderId="0" xfId="0" applyNumberFormat="1" applyFont="1" applyFill="1" applyBorder="1"/>
    <xf numFmtId="3" fontId="6" fillId="0" borderId="0" xfId="0" applyNumberFormat="1" applyFont="1" applyFill="1" applyBorder="1" applyAlignment="1">
      <alignment horizontal="center" wrapText="1"/>
    </xf>
    <xf numFmtId="4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9" fontId="7" fillId="0" borderId="1" xfId="0" applyNumberFormat="1" applyFont="1" applyFill="1" applyBorder="1" applyAlignment="1">
      <alignment horizontal="center" vertical="top" wrapText="1"/>
    </xf>
    <xf numFmtId="3" fontId="7"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49" fontId="7" fillId="0" borderId="1" xfId="0" applyNumberFormat="1" applyFont="1" applyFill="1" applyBorder="1" applyAlignment="1">
      <alignment vertical="top" wrapText="1"/>
    </xf>
    <xf numFmtId="164" fontId="7" fillId="0" borderId="1" xfId="2" applyNumberFormat="1" applyFont="1" applyFill="1" applyBorder="1" applyAlignment="1" applyProtection="1">
      <alignment horizontal="left" wrapText="1"/>
    </xf>
    <xf numFmtId="4" fontId="7" fillId="0" borderId="0" xfId="0" applyNumberFormat="1" applyFont="1" applyFill="1"/>
    <xf numFmtId="0" fontId="7" fillId="0" borderId="0" xfId="0" applyFont="1" applyFill="1"/>
    <xf numFmtId="164" fontId="7" fillId="0" borderId="1" xfId="2" applyNumberFormat="1" applyFont="1" applyFill="1" applyBorder="1" applyAlignment="1">
      <alignment wrapText="1"/>
    </xf>
    <xf numFmtId="49" fontId="7" fillId="0" borderId="1" xfId="0" applyNumberFormat="1" applyFont="1" applyFill="1" applyBorder="1" applyAlignment="1">
      <alignment horizontal="left" vertical="top" wrapText="1"/>
    </xf>
    <xf numFmtId="49" fontId="4" fillId="0" borderId="1" xfId="0" applyNumberFormat="1" applyFont="1" applyFill="1" applyBorder="1" applyAlignment="1">
      <alignment vertical="top" wrapText="1"/>
    </xf>
    <xf numFmtId="4" fontId="4" fillId="0" borderId="1" xfId="2" applyNumberFormat="1" applyFont="1" applyFill="1" applyBorder="1" applyAlignment="1">
      <alignment wrapText="1"/>
    </xf>
    <xf numFmtId="164" fontId="4" fillId="0" borderId="1" xfId="2" applyNumberFormat="1" applyFont="1" applyFill="1" applyBorder="1" applyAlignment="1">
      <alignment wrapText="1"/>
    </xf>
    <xf numFmtId="164" fontId="4" fillId="0" borderId="1" xfId="2" applyNumberFormat="1" applyFont="1" applyFill="1" applyBorder="1" applyAlignment="1" applyProtection="1">
      <alignment horizontal="left" vertical="center" wrapText="1"/>
    </xf>
    <xf numFmtId="0" fontId="8" fillId="0" borderId="0" xfId="0" applyFont="1" applyFill="1"/>
    <xf numFmtId="49" fontId="8" fillId="0" borderId="1" xfId="0" applyNumberFormat="1" applyFont="1" applyFill="1" applyBorder="1" applyAlignment="1">
      <alignment vertical="top" wrapText="1"/>
    </xf>
    <xf numFmtId="164" fontId="8" fillId="0" borderId="1" xfId="2" applyNumberFormat="1" applyFont="1" applyFill="1" applyBorder="1" applyAlignment="1">
      <alignment wrapText="1"/>
    </xf>
    <xf numFmtId="49" fontId="4" fillId="0" borderId="1" xfId="0" applyNumberFormat="1" applyFont="1" applyFill="1" applyBorder="1" applyAlignment="1">
      <alignment horizontal="left" vertical="top" wrapText="1"/>
    </xf>
    <xf numFmtId="164" fontId="7" fillId="0" borderId="1" xfId="6" applyNumberFormat="1" applyFont="1" applyFill="1" applyBorder="1" applyAlignment="1">
      <alignment wrapText="1"/>
    </xf>
    <xf numFmtId="164" fontId="4" fillId="0" borderId="1" xfId="6" applyNumberFormat="1" applyFont="1" applyFill="1" applyBorder="1" applyAlignment="1">
      <alignment wrapText="1"/>
    </xf>
    <xf numFmtId="49" fontId="11" fillId="0" borderId="1" xfId="0" applyNumberFormat="1" applyFont="1" applyFill="1" applyBorder="1" applyAlignment="1">
      <alignment vertical="top" wrapText="1"/>
    </xf>
    <xf numFmtId="4" fontId="4" fillId="0" borderId="1" xfId="0" applyNumberFormat="1" applyFont="1" applyFill="1" applyBorder="1" applyAlignment="1" applyProtection="1">
      <alignment wrapText="1"/>
    </xf>
    <xf numFmtId="4" fontId="4" fillId="0" borderId="1" xfId="0" applyNumberFormat="1" applyFont="1" applyFill="1" applyBorder="1" applyAlignment="1" applyProtection="1">
      <alignment horizontal="left" wrapText="1"/>
    </xf>
    <xf numFmtId="4" fontId="7" fillId="0" borderId="1" xfId="0" applyNumberFormat="1" applyFont="1" applyFill="1" applyBorder="1" applyAlignment="1" applyProtection="1">
      <alignment horizontal="left" wrapText="1"/>
    </xf>
    <xf numFmtId="164" fontId="12" fillId="0" borderId="1" xfId="2" applyNumberFormat="1" applyFont="1" applyFill="1" applyBorder="1" applyAlignment="1">
      <alignment wrapText="1"/>
    </xf>
    <xf numFmtId="4" fontId="4" fillId="0" borderId="1" xfId="2" applyNumberFormat="1" applyFont="1" applyFill="1" applyBorder="1" applyAlignment="1" applyProtection="1">
      <alignment wrapText="1"/>
    </xf>
    <xf numFmtId="164" fontId="12" fillId="0" borderId="1" xfId="2" applyNumberFormat="1" applyFont="1" applyFill="1" applyBorder="1" applyAlignment="1">
      <alignment horizontal="left" vertical="center" wrapText="1"/>
    </xf>
    <xf numFmtId="164" fontId="13" fillId="0" borderId="1" xfId="6" applyNumberFormat="1" applyFont="1" applyFill="1" applyBorder="1" applyAlignment="1">
      <alignment horizontal="left" vertical="center" wrapText="1"/>
    </xf>
    <xf numFmtId="164" fontId="12" fillId="0" borderId="1" xfId="6" applyNumberFormat="1" applyFont="1" applyFill="1" applyBorder="1" applyAlignment="1">
      <alignment horizontal="left" vertical="center" wrapText="1"/>
    </xf>
    <xf numFmtId="3" fontId="4" fillId="0" borderId="1" xfId="0" applyNumberFormat="1" applyFont="1" applyFill="1" applyBorder="1" applyAlignment="1" applyProtection="1">
      <alignment vertical="top" wrapText="1"/>
    </xf>
    <xf numFmtId="164" fontId="7" fillId="0" borderId="1" xfId="7" applyNumberFormat="1" applyFont="1" applyFill="1" applyBorder="1" applyAlignment="1">
      <alignment vertical="top" wrapText="1"/>
    </xf>
    <xf numFmtId="164" fontId="7" fillId="0" borderId="1" xfId="5" applyNumberFormat="1" applyFont="1" applyFill="1" applyBorder="1" applyAlignment="1" applyProtection="1">
      <alignment vertical="top" wrapText="1"/>
    </xf>
    <xf numFmtId="4" fontId="4" fillId="0" borderId="1" xfId="0" applyNumberFormat="1" applyFont="1" applyFill="1" applyBorder="1"/>
    <xf numFmtId="4" fontId="4" fillId="0" borderId="0" xfId="0" applyNumberFormat="1" applyFont="1" applyFill="1"/>
    <xf numFmtId="4" fontId="4" fillId="0" borderId="1" xfId="0" applyNumberFormat="1" applyFont="1" applyFill="1" applyBorder="1" applyAlignment="1">
      <alignment horizontal="left" vertical="center" wrapText="1"/>
    </xf>
    <xf numFmtId="2" fontId="4" fillId="0" borderId="1" xfId="2" applyNumberFormat="1" applyFont="1" applyFill="1" applyBorder="1" applyAlignment="1">
      <alignment wrapText="1"/>
    </xf>
    <xf numFmtId="164" fontId="7" fillId="0" borderId="1" xfId="2" applyNumberFormat="1" applyFont="1" applyFill="1" applyBorder="1" applyAlignment="1"/>
    <xf numFmtId="164" fontId="4" fillId="0" borderId="1" xfId="2" applyNumberFormat="1" applyFont="1" applyFill="1" applyBorder="1" applyAlignment="1"/>
    <xf numFmtId="3" fontId="7" fillId="0" borderId="1" xfId="0" applyNumberFormat="1" applyFont="1" applyFill="1" applyBorder="1" applyAlignment="1">
      <alignment wrapText="1"/>
    </xf>
    <xf numFmtId="3" fontId="4" fillId="0" borderId="1" xfId="0" applyNumberFormat="1" applyFont="1" applyFill="1" applyBorder="1" applyAlignment="1">
      <alignment wrapText="1"/>
    </xf>
    <xf numFmtId="4" fontId="7" fillId="0" borderId="1" xfId="6" applyNumberFormat="1" applyFont="1" applyFill="1" applyBorder="1" applyAlignment="1" applyProtection="1">
      <alignment horizontal="right" wrapText="1"/>
    </xf>
    <xf numFmtId="4" fontId="7" fillId="0" borderId="1" xfId="6" applyNumberFormat="1" applyFont="1" applyFill="1" applyBorder="1" applyAlignment="1">
      <alignment horizontal="right" wrapText="1"/>
    </xf>
    <xf numFmtId="4" fontId="6" fillId="0" borderId="1" xfId="0" applyNumberFormat="1" applyFont="1" applyFill="1" applyBorder="1" applyAlignment="1">
      <alignment horizontal="right"/>
    </xf>
    <xf numFmtId="4" fontId="4" fillId="0" borderId="1" xfId="6" applyNumberFormat="1" applyFont="1" applyFill="1" applyBorder="1" applyAlignment="1" applyProtection="1">
      <alignment horizontal="right" wrapText="1"/>
    </xf>
    <xf numFmtId="4" fontId="9" fillId="0" borderId="1" xfId="6" applyNumberFormat="1" applyFont="1" applyFill="1" applyBorder="1" applyAlignment="1">
      <alignment horizontal="right" wrapText="1"/>
    </xf>
    <xf numFmtId="4" fontId="10" fillId="0" borderId="1" xfId="0" applyNumberFormat="1" applyFont="1" applyFill="1" applyBorder="1" applyAlignment="1">
      <alignment horizontal="right"/>
    </xf>
    <xf numFmtId="4" fontId="7" fillId="0" borderId="1" xfId="6" applyNumberFormat="1" applyFont="1" applyFill="1" applyBorder="1" applyAlignment="1">
      <alignment horizontal="right"/>
    </xf>
    <xf numFmtId="4" fontId="4" fillId="0" borderId="1" xfId="0" applyNumberFormat="1" applyFont="1" applyFill="1" applyBorder="1" applyAlignment="1">
      <alignment vertical="top" wrapText="1"/>
    </xf>
    <xf numFmtId="4" fontId="9" fillId="0" borderId="1" xfId="6" applyNumberFormat="1" applyFont="1" applyFill="1" applyBorder="1" applyAlignment="1" applyProtection="1">
      <alignment horizontal="right" wrapText="1"/>
    </xf>
    <xf numFmtId="4" fontId="8" fillId="0" borderId="1" xfId="0" applyNumberFormat="1" applyFont="1" applyFill="1" applyBorder="1" applyAlignment="1">
      <alignment horizontal="right"/>
    </xf>
    <xf numFmtId="4" fontId="4" fillId="0" borderId="1" xfId="0" applyNumberFormat="1" applyFont="1" applyFill="1" applyBorder="1" applyProtection="1"/>
    <xf numFmtId="4" fontId="7" fillId="0" borderId="1" xfId="0" applyNumberFormat="1" applyFont="1" applyFill="1" applyBorder="1"/>
    <xf numFmtId="0" fontId="4" fillId="0" borderId="0" xfId="0" applyFont="1" applyFill="1" applyAlignment="1">
      <alignment wrapText="1"/>
    </xf>
    <xf numFmtId="0" fontId="6" fillId="0" borderId="0" xfId="0" applyFont="1" applyFill="1" applyAlignment="1">
      <alignment horizontal="left"/>
    </xf>
    <xf numFmtId="4" fontId="16" fillId="0" borderId="0" xfId="0" applyNumberFormat="1" applyFont="1" applyFill="1" applyAlignment="1">
      <alignment horizontal="center"/>
    </xf>
    <xf numFmtId="0" fontId="4" fillId="0" borderId="0" xfId="0" applyFont="1" applyFill="1" applyBorder="1"/>
    <xf numFmtId="0" fontId="16" fillId="0" borderId="0" xfId="0" applyFont="1" applyFill="1" applyAlignment="1">
      <alignment horizontal="left"/>
    </xf>
    <xf numFmtId="0" fontId="7" fillId="0" borderId="0" xfId="0" applyFont="1" applyFill="1" applyAlignment="1">
      <alignment vertical="center" wrapText="1"/>
    </xf>
    <xf numFmtId="0" fontId="7" fillId="0" borderId="0" xfId="0" applyFont="1" applyFill="1" applyBorder="1" applyAlignment="1">
      <alignment horizontal="left"/>
    </xf>
    <xf numFmtId="0" fontId="6" fillId="0" borderId="0" xfId="0" applyFont="1" applyFill="1" applyAlignment="1">
      <alignment horizontal="center"/>
    </xf>
    <xf numFmtId="4" fontId="7" fillId="0" borderId="0" xfId="0" applyNumberFormat="1" applyFont="1" applyFill="1" applyBorder="1" applyAlignment="1">
      <alignment horizontal="center" vertical="center" wrapText="1"/>
    </xf>
    <xf numFmtId="3" fontId="7" fillId="0" borderId="1" xfId="0" applyNumberFormat="1" applyFont="1" applyFill="1" applyBorder="1" applyAlignment="1">
      <alignment horizontal="center" wrapText="1"/>
    </xf>
    <xf numFmtId="3" fontId="7" fillId="0" borderId="0" xfId="0" applyNumberFormat="1" applyFont="1" applyFill="1" applyBorder="1" applyAlignment="1">
      <alignment horizontal="center"/>
    </xf>
    <xf numFmtId="3" fontId="4" fillId="0" borderId="0" xfId="0" applyNumberFormat="1" applyFont="1" applyFill="1"/>
    <xf numFmtId="49" fontId="17" fillId="0" borderId="1" xfId="0" applyNumberFormat="1" applyFont="1" applyFill="1" applyBorder="1" applyAlignment="1">
      <alignment horizontal="left"/>
    </xf>
    <xf numFmtId="4" fontId="7" fillId="0" borderId="1" xfId="0" applyNumberFormat="1" applyFont="1" applyFill="1" applyBorder="1" applyAlignment="1">
      <alignment wrapText="1"/>
    </xf>
    <xf numFmtId="4" fontId="7" fillId="0" borderId="0" xfId="0" applyNumberFormat="1" applyFont="1" applyFill="1" applyBorder="1"/>
    <xf numFmtId="49" fontId="18" fillId="0" borderId="1" xfId="0" applyNumberFormat="1" applyFont="1" applyFill="1" applyBorder="1" applyAlignment="1">
      <alignment horizontal="left"/>
    </xf>
    <xf numFmtId="4" fontId="4" fillId="0" borderId="1" xfId="0" applyNumberFormat="1" applyFont="1" applyFill="1" applyBorder="1" applyAlignment="1">
      <alignment wrapText="1"/>
    </xf>
    <xf numFmtId="4" fontId="19" fillId="0" borderId="1" xfId="0" applyNumberFormat="1" applyFont="1" applyFill="1" applyBorder="1" applyAlignment="1">
      <alignment wrapText="1"/>
    </xf>
    <xf numFmtId="4" fontId="9" fillId="0" borderId="1" xfId="0" applyNumberFormat="1" applyFont="1" applyFill="1" applyBorder="1" applyAlignment="1">
      <alignment wrapText="1"/>
    </xf>
    <xf numFmtId="0" fontId="18" fillId="0" borderId="1" xfId="0" applyFont="1" applyFill="1" applyBorder="1" applyAlignment="1">
      <alignment wrapText="1"/>
    </xf>
    <xf numFmtId="49" fontId="18" fillId="0" borderId="1" xfId="1" applyNumberFormat="1" applyFont="1" applyFill="1" applyBorder="1" applyAlignment="1" applyProtection="1">
      <alignment horizontal="left"/>
      <protection locked="0"/>
    </xf>
    <xf numFmtId="4" fontId="4" fillId="0" borderId="1" xfId="1" applyNumberFormat="1" applyFont="1" applyFill="1" applyBorder="1" applyAlignment="1" applyProtection="1">
      <alignment wrapText="1"/>
      <protection locked="0"/>
    </xf>
    <xf numFmtId="0" fontId="7" fillId="0" borderId="1" xfId="0" applyFont="1" applyFill="1" applyBorder="1"/>
    <xf numFmtId="4" fontId="12" fillId="0" borderId="1" xfId="0" applyNumberFormat="1" applyFont="1" applyFill="1" applyBorder="1" applyAlignment="1">
      <alignment wrapText="1"/>
    </xf>
    <xf numFmtId="49" fontId="18" fillId="0" borderId="1" xfId="0" applyNumberFormat="1" applyFont="1" applyFill="1" applyBorder="1" applyAlignment="1" applyProtection="1">
      <alignment horizontal="left" vertical="center"/>
    </xf>
    <xf numFmtId="4" fontId="12" fillId="0" borderId="1" xfId="0" applyNumberFormat="1" applyFont="1" applyFill="1" applyBorder="1" applyAlignment="1" applyProtection="1">
      <alignment horizontal="left" wrapText="1"/>
    </xf>
    <xf numFmtId="4" fontId="18" fillId="0" borderId="1" xfId="0" applyNumberFormat="1" applyFont="1" applyFill="1" applyBorder="1" applyAlignment="1">
      <alignment horizontal="left"/>
    </xf>
    <xf numFmtId="164" fontId="4" fillId="0" borderId="1" xfId="0" applyNumberFormat="1" applyFont="1" applyFill="1" applyBorder="1" applyAlignment="1" applyProtection="1">
      <alignment wrapText="1"/>
    </xf>
    <xf numFmtId="0" fontId="4" fillId="0" borderId="1" xfId="0" applyFont="1" applyFill="1" applyBorder="1" applyAlignment="1">
      <alignment wrapText="1"/>
    </xf>
    <xf numFmtId="164" fontId="4" fillId="0" borderId="1" xfId="2" applyNumberFormat="1" applyFont="1" applyFill="1" applyBorder="1" applyAlignment="1" applyProtection="1">
      <alignment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3" fontId="4" fillId="2" borderId="1" xfId="0" applyNumberFormat="1" applyFont="1" applyFill="1" applyBorder="1" applyAlignment="1" applyProtection="1">
      <alignment vertical="top" wrapText="1"/>
    </xf>
    <xf numFmtId="3" fontId="8" fillId="2" borderId="1" xfId="0" applyNumberFormat="1" applyFont="1" applyFill="1" applyBorder="1" applyAlignment="1" applyProtection="1">
      <alignment horizontal="center" vertical="top" wrapText="1"/>
    </xf>
    <xf numFmtId="164" fontId="4" fillId="2" borderId="1" xfId="2" applyNumberFormat="1" applyFont="1" applyFill="1" applyBorder="1" applyAlignment="1">
      <alignment wrapText="1"/>
    </xf>
    <xf numFmtId="4" fontId="7" fillId="0" borderId="1" xfId="0" applyNumberFormat="1" applyFont="1" applyFill="1" applyBorder="1" applyAlignment="1">
      <alignment vertical="top" wrapText="1"/>
    </xf>
    <xf numFmtId="4" fontId="20" fillId="0" borderId="1" xfId="0" applyNumberFormat="1" applyFont="1" applyFill="1" applyBorder="1"/>
    <xf numFmtId="4" fontId="21" fillId="0" borderId="0" xfId="0" applyNumberFormat="1" applyFont="1" applyFill="1" applyBorder="1"/>
    <xf numFmtId="0" fontId="20" fillId="0" borderId="0" xfId="0" applyFont="1" applyFill="1" applyBorder="1"/>
    <xf numFmtId="0" fontId="17" fillId="0" borderId="0" xfId="0" applyFont="1" applyFill="1" applyBorder="1" applyAlignment="1">
      <alignment horizontal="center" wrapText="1"/>
    </xf>
    <xf numFmtId="3" fontId="7" fillId="0" borderId="0" xfId="0" applyNumberFormat="1" applyFont="1" applyFill="1" applyBorder="1"/>
    <xf numFmtId="49" fontId="22" fillId="0" borderId="1" xfId="0" applyNumberFormat="1" applyFont="1" applyFill="1" applyBorder="1" applyAlignment="1">
      <alignment horizontal="left"/>
    </xf>
    <xf numFmtId="4" fontId="23" fillId="0" borderId="1" xfId="0" applyNumberFormat="1" applyFont="1" applyFill="1" applyBorder="1" applyAlignment="1">
      <alignment wrapText="1"/>
    </xf>
    <xf numFmtId="4" fontId="24" fillId="0" borderId="1" xfId="0" applyNumberFormat="1" applyFont="1" applyFill="1" applyBorder="1"/>
    <xf numFmtId="4" fontId="25" fillId="0" borderId="1" xfId="0" applyNumberFormat="1" applyFont="1" applyFill="1" applyBorder="1"/>
  </cellXfs>
  <cellStyles count="13">
    <cellStyle name="Comma 2" xfId="3"/>
    <cellStyle name="Comma0" xfId="8"/>
    <cellStyle name="Normal" xfId="0" builtinId="0"/>
    <cellStyle name="Normal 2" xfId="1"/>
    <cellStyle name="Normal 3" xfId="4"/>
    <cellStyle name="Normal 4" xfId="9"/>
    <cellStyle name="Normal 5" xfId="10"/>
    <cellStyle name="Normal_buget 2004 cf lg 507 2003 CU DEBL10% MAI cu virari" xfId="7"/>
    <cellStyle name="Normal_BUGET RECTIFICARE OUG 89 VIRARI FINALE" xfId="2"/>
    <cellStyle name="Normal_BUGET RECTIFICARE OUG 89 VIRARI FINALE_12.Cont executie CHELTUIELI DECEMBRIE 2014" xfId="6"/>
    <cellStyle name="Normal_LG 216 CALCULE BVC 2001" xfId="5"/>
    <cellStyle name="Percent 2" xfId="11"/>
    <cellStyle name="Style 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103"/>
  <sheetViews>
    <sheetView tabSelected="1" zoomScaleNormal="100" workbookViewId="0">
      <pane xSplit="4" ySplit="6" topLeftCell="F67" activePane="bottomRight" state="frozen"/>
      <selection activeCell="A3" sqref="A3:F3"/>
      <selection pane="topRight" activeCell="A3" sqref="A3:F3"/>
      <selection pane="bottomLeft" activeCell="A3" sqref="A3:F3"/>
      <selection pane="bottomRight" activeCell="F100" sqref="F100"/>
    </sheetView>
  </sheetViews>
  <sheetFormatPr defaultRowHeight="15" x14ac:dyDescent="0.3"/>
  <cols>
    <col min="1" max="1" width="10.28515625" style="66" bestFit="1" customWidth="1"/>
    <col min="2" max="2" width="57.5703125" style="5" customWidth="1"/>
    <col min="3" max="3" width="5.28515625" style="5" customWidth="1"/>
    <col min="4" max="4" width="14" style="47" customWidth="1"/>
    <col min="5" max="5" width="10.140625" style="47" hidden="1" customWidth="1"/>
    <col min="6" max="7" width="16.5703125" style="5" customWidth="1"/>
    <col min="8" max="8" width="10.85546875" style="69" customWidth="1"/>
    <col min="9" max="16384" width="9.140625" style="5"/>
  </cols>
  <sheetData>
    <row r="1" spans="1:8" ht="20.25" x14ac:dyDescent="0.35">
      <c r="B1" s="67" t="s">
        <v>430</v>
      </c>
      <c r="C1" s="67"/>
      <c r="D1" s="68"/>
      <c r="E1" s="68"/>
      <c r="H1" s="6"/>
    </row>
    <row r="2" spans="1:8" ht="17.25" customHeight="1" x14ac:dyDescent="0.35">
      <c r="B2" s="70"/>
      <c r="C2" s="70"/>
      <c r="D2" s="68"/>
      <c r="E2" s="68"/>
      <c r="H2" s="6"/>
    </row>
    <row r="3" spans="1:8" x14ac:dyDescent="0.3">
      <c r="A3" s="71"/>
      <c r="B3" s="72"/>
      <c r="C3" s="72"/>
      <c r="D3" s="6"/>
      <c r="E3" s="6"/>
      <c r="F3" s="6"/>
      <c r="G3" s="6"/>
    </row>
    <row r="4" spans="1:8" ht="12.75" customHeight="1" x14ac:dyDescent="0.3">
      <c r="B4" s="69"/>
      <c r="C4" s="69"/>
      <c r="D4" s="6"/>
      <c r="E4" s="6"/>
      <c r="F4" s="6"/>
      <c r="G4" s="73" t="s">
        <v>0</v>
      </c>
      <c r="H4" s="105"/>
    </row>
    <row r="5" spans="1:8" ht="90" x14ac:dyDescent="0.3">
      <c r="A5" s="13" t="s">
        <v>1</v>
      </c>
      <c r="B5" s="13" t="s">
        <v>2</v>
      </c>
      <c r="C5" s="13" t="s">
        <v>3</v>
      </c>
      <c r="D5" s="13" t="s">
        <v>4</v>
      </c>
      <c r="E5" s="13" t="s">
        <v>5</v>
      </c>
      <c r="F5" s="12" t="s">
        <v>6</v>
      </c>
      <c r="G5" s="12" t="s">
        <v>7</v>
      </c>
      <c r="H5" s="74"/>
    </row>
    <row r="6" spans="1:8" s="77" customFormat="1" x14ac:dyDescent="0.3">
      <c r="A6" s="16"/>
      <c r="B6" s="75"/>
      <c r="C6" s="75"/>
      <c r="D6" s="16">
        <v>1</v>
      </c>
      <c r="E6" s="16"/>
      <c r="F6" s="16">
        <v>2</v>
      </c>
      <c r="G6" s="16" t="s">
        <v>8</v>
      </c>
      <c r="H6" s="76"/>
    </row>
    <row r="7" spans="1:8" x14ac:dyDescent="0.3">
      <c r="A7" s="78" t="s">
        <v>9</v>
      </c>
      <c r="B7" s="79" t="s">
        <v>10</v>
      </c>
      <c r="C7" s="65">
        <f>+C8+C64+C92</f>
        <v>0</v>
      </c>
      <c r="D7" s="65">
        <f t="shared" ref="D7:G7" si="0">+D8+D64+D92</f>
        <v>355055000</v>
      </c>
      <c r="E7" s="65">
        <f t="shared" si="0"/>
        <v>0</v>
      </c>
      <c r="F7" s="65">
        <f t="shared" si="0"/>
        <v>100685740</v>
      </c>
      <c r="G7" s="65">
        <f t="shared" si="0"/>
        <v>33814019</v>
      </c>
      <c r="H7" s="80"/>
    </row>
    <row r="8" spans="1:8" x14ac:dyDescent="0.3">
      <c r="A8" s="78" t="s">
        <v>11</v>
      </c>
      <c r="B8" s="79" t="s">
        <v>12</v>
      </c>
      <c r="C8" s="65">
        <f>+C14+C51+C9</f>
        <v>0</v>
      </c>
      <c r="D8" s="65">
        <f t="shared" ref="D8:G8" si="1">+D14+D51+D9</f>
        <v>350897000</v>
      </c>
      <c r="E8" s="65">
        <f t="shared" si="1"/>
        <v>0</v>
      </c>
      <c r="F8" s="65">
        <f t="shared" si="1"/>
        <v>100909717</v>
      </c>
      <c r="G8" s="65">
        <f t="shared" si="1"/>
        <v>33663561</v>
      </c>
      <c r="H8" s="80"/>
    </row>
    <row r="9" spans="1:8" x14ac:dyDescent="0.3">
      <c r="A9" s="78" t="s">
        <v>13</v>
      </c>
      <c r="B9" s="79" t="s">
        <v>14</v>
      </c>
      <c r="C9" s="65">
        <f>+C10+C11+C12+C13</f>
        <v>0</v>
      </c>
      <c r="D9" s="65">
        <f t="shared" ref="D9:G9" si="2">+D10+D11+D12+D13</f>
        <v>220000</v>
      </c>
      <c r="E9" s="65">
        <f t="shared" si="2"/>
        <v>0</v>
      </c>
      <c r="F9" s="65">
        <f t="shared" si="2"/>
        <v>727664</v>
      </c>
      <c r="G9" s="65">
        <f t="shared" si="2"/>
        <v>494038</v>
      </c>
      <c r="H9" s="80"/>
    </row>
    <row r="10" spans="1:8" ht="45" x14ac:dyDescent="0.3">
      <c r="A10" s="78" t="s">
        <v>15</v>
      </c>
      <c r="B10" s="79" t="s">
        <v>16</v>
      </c>
      <c r="C10" s="65"/>
      <c r="D10" s="65">
        <v>220000</v>
      </c>
      <c r="E10" s="65"/>
      <c r="F10" s="65">
        <v>727664</v>
      </c>
      <c r="G10" s="65">
        <v>494038</v>
      </c>
      <c r="H10" s="80"/>
    </row>
    <row r="11" spans="1:8" ht="45" x14ac:dyDescent="0.3">
      <c r="A11" s="78" t="s">
        <v>17</v>
      </c>
      <c r="B11" s="79" t="s">
        <v>18</v>
      </c>
      <c r="C11" s="65"/>
      <c r="D11" s="65">
        <v>0</v>
      </c>
      <c r="E11" s="65"/>
      <c r="F11" s="65">
        <v>0</v>
      </c>
      <c r="G11" s="65">
        <v>0</v>
      </c>
      <c r="H11" s="80"/>
    </row>
    <row r="12" spans="1:8" ht="30" x14ac:dyDescent="0.3">
      <c r="A12" s="78" t="s">
        <v>19</v>
      </c>
      <c r="B12" s="79" t="s">
        <v>20</v>
      </c>
      <c r="C12" s="65"/>
      <c r="D12" s="65">
        <v>0</v>
      </c>
      <c r="E12" s="65"/>
      <c r="F12" s="65">
        <v>0</v>
      </c>
      <c r="G12" s="65">
        <v>0</v>
      </c>
      <c r="H12" s="80"/>
    </row>
    <row r="13" spans="1:8" ht="45" x14ac:dyDescent="0.3">
      <c r="A13" s="78"/>
      <c r="B13" s="79" t="s">
        <v>21</v>
      </c>
      <c r="C13" s="65"/>
      <c r="D13" s="65">
        <v>0</v>
      </c>
      <c r="E13" s="65"/>
      <c r="F13" s="65">
        <v>0</v>
      </c>
      <c r="G13" s="65">
        <v>0</v>
      </c>
      <c r="H13" s="80"/>
    </row>
    <row r="14" spans="1:8" x14ac:dyDescent="0.3">
      <c r="A14" s="78" t="s">
        <v>22</v>
      </c>
      <c r="B14" s="79" t="s">
        <v>23</v>
      </c>
      <c r="C14" s="65">
        <f>+C15+C27</f>
        <v>0</v>
      </c>
      <c r="D14" s="65">
        <f t="shared" ref="D14:G14" si="3">+D15+D27</f>
        <v>350344000</v>
      </c>
      <c r="E14" s="65">
        <f t="shared" si="3"/>
        <v>0</v>
      </c>
      <c r="F14" s="65">
        <f t="shared" si="3"/>
        <v>100082127</v>
      </c>
      <c r="G14" s="65">
        <f t="shared" si="3"/>
        <v>33138887</v>
      </c>
      <c r="H14" s="80"/>
    </row>
    <row r="15" spans="1:8" x14ac:dyDescent="0.3">
      <c r="A15" s="78" t="s">
        <v>24</v>
      </c>
      <c r="B15" s="79" t="s">
        <v>25</v>
      </c>
      <c r="C15" s="65">
        <f>+C16+C23+C26</f>
        <v>0</v>
      </c>
      <c r="D15" s="65">
        <f t="shared" ref="D15:G15" si="4">+D16+D23+D26</f>
        <v>16555000</v>
      </c>
      <c r="E15" s="65">
        <f t="shared" si="4"/>
        <v>0</v>
      </c>
      <c r="F15" s="65">
        <f t="shared" si="4"/>
        <v>7310294</v>
      </c>
      <c r="G15" s="65">
        <f t="shared" si="4"/>
        <v>1656057</v>
      </c>
      <c r="H15" s="80"/>
    </row>
    <row r="16" spans="1:8" ht="30" x14ac:dyDescent="0.3">
      <c r="A16" s="78" t="s">
        <v>26</v>
      </c>
      <c r="B16" s="79" t="s">
        <v>27</v>
      </c>
      <c r="C16" s="65">
        <f>C17+C18+C20+C21+C22+C19</f>
        <v>0</v>
      </c>
      <c r="D16" s="65">
        <f t="shared" ref="D16:G16" si="5">D17+D18+D20+D21+D22+D19</f>
        <v>0</v>
      </c>
      <c r="E16" s="65">
        <f t="shared" si="5"/>
        <v>0</v>
      </c>
      <c r="F16" s="65">
        <f t="shared" si="5"/>
        <v>483309</v>
      </c>
      <c r="G16" s="65">
        <f t="shared" si="5"/>
        <v>218148</v>
      </c>
      <c r="H16" s="80"/>
    </row>
    <row r="17" spans="1:8" s="69" customFormat="1" ht="30" x14ac:dyDescent="0.3">
      <c r="A17" s="81" t="s">
        <v>28</v>
      </c>
      <c r="B17" s="82" t="s">
        <v>29</v>
      </c>
      <c r="C17" s="46"/>
      <c r="D17" s="65">
        <v>0</v>
      </c>
      <c r="E17" s="65"/>
      <c r="F17" s="46">
        <v>483309</v>
      </c>
      <c r="G17" s="46">
        <v>218148</v>
      </c>
      <c r="H17" s="80"/>
    </row>
    <row r="18" spans="1:8" s="69" customFormat="1" ht="30" x14ac:dyDescent="0.3">
      <c r="A18" s="81" t="s">
        <v>30</v>
      </c>
      <c r="B18" s="82" t="s">
        <v>31</v>
      </c>
      <c r="C18" s="46"/>
      <c r="D18" s="65">
        <v>0</v>
      </c>
      <c r="E18" s="65"/>
      <c r="F18" s="46">
        <v>0</v>
      </c>
      <c r="G18" s="46">
        <v>0</v>
      </c>
      <c r="H18" s="80"/>
    </row>
    <row r="19" spans="1:8" s="69" customFormat="1" x14ac:dyDescent="0.3">
      <c r="A19" s="81" t="s">
        <v>32</v>
      </c>
      <c r="B19" s="82" t="s">
        <v>33</v>
      </c>
      <c r="C19" s="46"/>
      <c r="D19" s="65">
        <v>0</v>
      </c>
      <c r="E19" s="65"/>
      <c r="F19" s="46">
        <v>0</v>
      </c>
      <c r="G19" s="46">
        <v>0</v>
      </c>
      <c r="H19" s="80"/>
    </row>
    <row r="20" spans="1:8" s="69" customFormat="1" ht="30" x14ac:dyDescent="0.3">
      <c r="A20" s="81" t="s">
        <v>34</v>
      </c>
      <c r="B20" s="82" t="s">
        <v>35</v>
      </c>
      <c r="C20" s="46"/>
      <c r="D20" s="65">
        <v>0</v>
      </c>
      <c r="E20" s="65"/>
      <c r="F20" s="46">
        <v>0</v>
      </c>
      <c r="G20" s="46">
        <v>0</v>
      </c>
      <c r="H20" s="80"/>
    </row>
    <row r="21" spans="1:8" s="69" customFormat="1" ht="30" x14ac:dyDescent="0.3">
      <c r="A21" s="81" t="s">
        <v>36</v>
      </c>
      <c r="B21" s="82" t="s">
        <v>37</v>
      </c>
      <c r="C21" s="46"/>
      <c r="D21" s="65">
        <v>0</v>
      </c>
      <c r="E21" s="65"/>
      <c r="F21" s="46">
        <v>0</v>
      </c>
      <c r="G21" s="46">
        <v>0</v>
      </c>
      <c r="H21" s="80"/>
    </row>
    <row r="22" spans="1:8" s="69" customFormat="1" ht="43.5" customHeight="1" x14ac:dyDescent="0.3">
      <c r="A22" s="81" t="s">
        <v>38</v>
      </c>
      <c r="B22" s="83" t="s">
        <v>39</v>
      </c>
      <c r="C22" s="46"/>
      <c r="D22" s="65">
        <v>0</v>
      </c>
      <c r="E22" s="65"/>
      <c r="F22" s="46">
        <v>0</v>
      </c>
      <c r="G22" s="46">
        <v>0</v>
      </c>
      <c r="H22" s="80"/>
    </row>
    <row r="23" spans="1:8" s="69" customFormat="1" ht="17.25" x14ac:dyDescent="0.35">
      <c r="A23" s="78" t="s">
        <v>40</v>
      </c>
      <c r="B23" s="84" t="s">
        <v>41</v>
      </c>
      <c r="C23" s="65">
        <f>C24+C25</f>
        <v>0</v>
      </c>
      <c r="D23" s="65">
        <f t="shared" ref="D23:G23" si="6">D24+D25</f>
        <v>0</v>
      </c>
      <c r="E23" s="65">
        <f t="shared" si="6"/>
        <v>0</v>
      </c>
      <c r="F23" s="65">
        <f t="shared" si="6"/>
        <v>39410</v>
      </c>
      <c r="G23" s="65">
        <f t="shared" si="6"/>
        <v>15404</v>
      </c>
      <c r="H23" s="80"/>
    </row>
    <row r="24" spans="1:8" s="104" customFormat="1" ht="33" x14ac:dyDescent="0.3">
      <c r="A24" s="107" t="s">
        <v>42</v>
      </c>
      <c r="B24" s="108" t="s">
        <v>43</v>
      </c>
      <c r="C24" s="102"/>
      <c r="D24" s="109">
        <v>0</v>
      </c>
      <c r="E24" s="109"/>
      <c r="F24" s="110">
        <v>39410</v>
      </c>
      <c r="G24" s="110">
        <v>15404</v>
      </c>
      <c r="H24" s="103"/>
    </row>
    <row r="25" spans="1:8" s="69" customFormat="1" ht="33" x14ac:dyDescent="0.3">
      <c r="A25" s="81" t="s">
        <v>44</v>
      </c>
      <c r="B25" s="83" t="s">
        <v>45</v>
      </c>
      <c r="C25" s="46"/>
      <c r="D25" s="65">
        <v>0</v>
      </c>
      <c r="E25" s="65"/>
      <c r="F25" s="46">
        <v>0</v>
      </c>
      <c r="G25" s="46">
        <v>0</v>
      </c>
      <c r="H25" s="80"/>
    </row>
    <row r="26" spans="1:8" s="69" customFormat="1" ht="33" x14ac:dyDescent="0.3">
      <c r="A26" s="81" t="s">
        <v>436</v>
      </c>
      <c r="B26" s="83" t="s">
        <v>46</v>
      </c>
      <c r="C26" s="46"/>
      <c r="D26" s="65">
        <v>16555000</v>
      </c>
      <c r="E26" s="65"/>
      <c r="F26" s="46">
        <v>6787575</v>
      </c>
      <c r="G26" s="46">
        <v>1422505</v>
      </c>
      <c r="H26" s="80"/>
    </row>
    <row r="27" spans="1:8" s="69" customFormat="1" x14ac:dyDescent="0.3">
      <c r="A27" s="78" t="s">
        <v>47</v>
      </c>
      <c r="B27" s="79" t="s">
        <v>48</v>
      </c>
      <c r="C27" s="65">
        <f>C28+C34+C50+C35+C36+C37+C38+C39+C40+C41+C42+C43+C44+C45+C46+C47+C48+C49</f>
        <v>0</v>
      </c>
      <c r="D27" s="65">
        <f t="shared" ref="D27:G27" si="7">D28+D34+D50+D35+D36+D37+D38+D39+D40+D41+D42+D43+D44+D45+D46+D47+D48+D49</f>
        <v>333789000</v>
      </c>
      <c r="E27" s="65">
        <f t="shared" si="7"/>
        <v>0</v>
      </c>
      <c r="F27" s="65">
        <f t="shared" si="7"/>
        <v>92771833</v>
      </c>
      <c r="G27" s="65">
        <f t="shared" si="7"/>
        <v>31482830</v>
      </c>
      <c r="H27" s="80"/>
    </row>
    <row r="28" spans="1:8" s="69" customFormat="1" x14ac:dyDescent="0.3">
      <c r="A28" s="78" t="s">
        <v>49</v>
      </c>
      <c r="B28" s="79" t="s">
        <v>50</v>
      </c>
      <c r="C28" s="65">
        <f>C29+C30+C31+C32+C33</f>
        <v>0</v>
      </c>
      <c r="D28" s="65">
        <f t="shared" ref="D28:G28" si="8">D29+D30+D31+D32+D33</f>
        <v>328012000</v>
      </c>
      <c r="E28" s="65">
        <f t="shared" si="8"/>
        <v>0</v>
      </c>
      <c r="F28" s="65">
        <f t="shared" si="8"/>
        <v>87709662</v>
      </c>
      <c r="G28" s="65">
        <f t="shared" si="8"/>
        <v>27573924</v>
      </c>
      <c r="H28" s="80"/>
    </row>
    <row r="29" spans="1:8" s="69" customFormat="1" ht="30" x14ac:dyDescent="0.3">
      <c r="A29" s="81" t="s">
        <v>51</v>
      </c>
      <c r="B29" s="82" t="s">
        <v>52</v>
      </c>
      <c r="C29" s="46"/>
      <c r="D29" s="65">
        <v>327995500</v>
      </c>
      <c r="E29" s="65"/>
      <c r="F29" s="46">
        <v>89654788</v>
      </c>
      <c r="G29" s="46">
        <v>29665000</v>
      </c>
      <c r="H29" s="80"/>
    </row>
    <row r="30" spans="1:8" s="69" customFormat="1" ht="66" x14ac:dyDescent="0.3">
      <c r="A30" s="81" t="s">
        <v>53</v>
      </c>
      <c r="B30" s="83" t="s">
        <v>54</v>
      </c>
      <c r="C30" s="46"/>
      <c r="D30" s="65">
        <v>0</v>
      </c>
      <c r="E30" s="65"/>
      <c r="F30" s="46">
        <v>-1960710</v>
      </c>
      <c r="G30" s="46">
        <v>-2095140</v>
      </c>
      <c r="H30" s="80"/>
    </row>
    <row r="31" spans="1:8" s="69" customFormat="1" ht="27.75" customHeight="1" x14ac:dyDescent="0.3">
      <c r="A31" s="81" t="s">
        <v>55</v>
      </c>
      <c r="B31" s="82" t="s">
        <v>56</v>
      </c>
      <c r="C31" s="46"/>
      <c r="D31" s="65">
        <v>0</v>
      </c>
      <c r="E31" s="65"/>
      <c r="F31" s="46">
        <v>0</v>
      </c>
      <c r="G31" s="46">
        <v>0</v>
      </c>
      <c r="H31" s="80"/>
    </row>
    <row r="32" spans="1:8" s="69" customFormat="1" x14ac:dyDescent="0.3">
      <c r="A32" s="81" t="s">
        <v>57</v>
      </c>
      <c r="B32" s="82" t="s">
        <v>58</v>
      </c>
      <c r="C32" s="46"/>
      <c r="D32" s="65">
        <v>16500</v>
      </c>
      <c r="E32" s="65"/>
      <c r="F32" s="46">
        <v>15584</v>
      </c>
      <c r="G32" s="46">
        <v>4064</v>
      </c>
      <c r="H32" s="80"/>
    </row>
    <row r="33" spans="1:8" s="69" customFormat="1" x14ac:dyDescent="0.3">
      <c r="A33" s="81" t="s">
        <v>59</v>
      </c>
      <c r="B33" s="82" t="s">
        <v>60</v>
      </c>
      <c r="C33" s="46"/>
      <c r="D33" s="65">
        <v>0</v>
      </c>
      <c r="E33" s="65"/>
      <c r="F33" s="46">
        <v>0</v>
      </c>
      <c r="G33" s="46">
        <v>0</v>
      </c>
      <c r="H33" s="80"/>
    </row>
    <row r="34" spans="1:8" s="69" customFormat="1" x14ac:dyDescent="0.3">
      <c r="A34" s="81" t="s">
        <v>61</v>
      </c>
      <c r="B34" s="82" t="s">
        <v>62</v>
      </c>
      <c r="C34" s="46"/>
      <c r="D34" s="65">
        <v>0</v>
      </c>
      <c r="E34" s="65"/>
      <c r="F34" s="46">
        <v>0</v>
      </c>
      <c r="G34" s="46">
        <v>0</v>
      </c>
      <c r="H34" s="80"/>
    </row>
    <row r="35" spans="1:8" s="69" customFormat="1" ht="28.5" x14ac:dyDescent="0.3">
      <c r="A35" s="81" t="s">
        <v>63</v>
      </c>
      <c r="B35" s="85" t="s">
        <v>64</v>
      </c>
      <c r="C35" s="46"/>
      <c r="D35" s="65">
        <v>0</v>
      </c>
      <c r="E35" s="65"/>
      <c r="F35" s="46">
        <v>0</v>
      </c>
      <c r="G35" s="46">
        <v>0</v>
      </c>
      <c r="H35" s="80"/>
    </row>
    <row r="36" spans="1:8" s="69" customFormat="1" ht="45" x14ac:dyDescent="0.3">
      <c r="A36" s="81" t="s">
        <v>65</v>
      </c>
      <c r="B36" s="82" t="s">
        <v>66</v>
      </c>
      <c r="C36" s="46"/>
      <c r="D36" s="65">
        <v>71000</v>
      </c>
      <c r="E36" s="65"/>
      <c r="F36" s="46">
        <v>4119</v>
      </c>
      <c r="G36" s="46">
        <v>0</v>
      </c>
      <c r="H36" s="80"/>
    </row>
    <row r="37" spans="1:8" s="69" customFormat="1" ht="60" x14ac:dyDescent="0.3">
      <c r="A37" s="81" t="s">
        <v>67</v>
      </c>
      <c r="B37" s="82" t="s">
        <v>68</v>
      </c>
      <c r="C37" s="46"/>
      <c r="D37" s="65">
        <v>0</v>
      </c>
      <c r="E37" s="65"/>
      <c r="F37" s="46">
        <v>279</v>
      </c>
      <c r="G37" s="46">
        <v>1</v>
      </c>
      <c r="H37" s="80"/>
    </row>
    <row r="38" spans="1:8" s="69" customFormat="1" ht="45" x14ac:dyDescent="0.3">
      <c r="A38" s="81" t="s">
        <v>69</v>
      </c>
      <c r="B38" s="82" t="s">
        <v>70</v>
      </c>
      <c r="C38" s="46"/>
      <c r="D38" s="65">
        <v>0</v>
      </c>
      <c r="E38" s="65"/>
      <c r="F38" s="46">
        <v>0</v>
      </c>
      <c r="G38" s="46">
        <v>0</v>
      </c>
      <c r="H38" s="80"/>
    </row>
    <row r="39" spans="1:8" s="69" customFormat="1" ht="60" x14ac:dyDescent="0.3">
      <c r="A39" s="81" t="s">
        <v>71</v>
      </c>
      <c r="B39" s="82" t="s">
        <v>72</v>
      </c>
      <c r="C39" s="46"/>
      <c r="D39" s="65">
        <v>2000</v>
      </c>
      <c r="E39" s="65"/>
      <c r="F39" s="46">
        <v>10</v>
      </c>
      <c r="G39" s="46">
        <v>1</v>
      </c>
      <c r="H39" s="80"/>
    </row>
    <row r="40" spans="1:8" s="69" customFormat="1" ht="60" x14ac:dyDescent="0.3">
      <c r="A40" s="81" t="s">
        <v>73</v>
      </c>
      <c r="B40" s="82" t="s">
        <v>74</v>
      </c>
      <c r="C40" s="46"/>
      <c r="D40" s="65">
        <v>0</v>
      </c>
      <c r="E40" s="65"/>
      <c r="F40" s="46">
        <v>0</v>
      </c>
      <c r="G40" s="46">
        <v>0</v>
      </c>
      <c r="H40" s="80"/>
    </row>
    <row r="41" spans="1:8" s="69" customFormat="1" ht="45" x14ac:dyDescent="0.3">
      <c r="A41" s="81" t="s">
        <v>75</v>
      </c>
      <c r="B41" s="82" t="s">
        <v>76</v>
      </c>
      <c r="C41" s="46"/>
      <c r="D41" s="65">
        <v>0</v>
      </c>
      <c r="E41" s="65"/>
      <c r="F41" s="46">
        <v>2280</v>
      </c>
      <c r="G41" s="46">
        <v>0</v>
      </c>
      <c r="H41" s="80"/>
    </row>
    <row r="42" spans="1:8" s="69" customFormat="1" ht="45" x14ac:dyDescent="0.3">
      <c r="A42" s="81" t="s">
        <v>77</v>
      </c>
      <c r="B42" s="82" t="s">
        <v>78</v>
      </c>
      <c r="C42" s="46"/>
      <c r="D42" s="65">
        <v>20000</v>
      </c>
      <c r="E42" s="65"/>
      <c r="F42" s="46">
        <v>4559</v>
      </c>
      <c r="G42" s="46">
        <v>0</v>
      </c>
      <c r="H42" s="80"/>
    </row>
    <row r="43" spans="1:8" s="69" customFormat="1" ht="30" customHeight="1" x14ac:dyDescent="0.3">
      <c r="A43" s="81" t="s">
        <v>79</v>
      </c>
      <c r="B43" s="82" t="s">
        <v>80</v>
      </c>
      <c r="C43" s="46"/>
      <c r="D43" s="65">
        <v>0</v>
      </c>
      <c r="E43" s="65"/>
      <c r="F43" s="46">
        <v>-61946</v>
      </c>
      <c r="G43" s="46">
        <v>-60470</v>
      </c>
      <c r="H43" s="80"/>
    </row>
    <row r="44" spans="1:8" s="69" customFormat="1" x14ac:dyDescent="0.3">
      <c r="A44" s="81" t="s">
        <v>81</v>
      </c>
      <c r="B44" s="82" t="s">
        <v>82</v>
      </c>
      <c r="C44" s="46"/>
      <c r="D44" s="65">
        <v>0</v>
      </c>
      <c r="E44" s="65"/>
      <c r="F44" s="46">
        <v>889063</v>
      </c>
      <c r="G44" s="46">
        <v>729339</v>
      </c>
      <c r="H44" s="80"/>
    </row>
    <row r="45" spans="1:8" s="69" customFormat="1" x14ac:dyDescent="0.3">
      <c r="A45" s="81" t="s">
        <v>83</v>
      </c>
      <c r="B45" s="82" t="s">
        <v>84</v>
      </c>
      <c r="C45" s="46"/>
      <c r="D45" s="65">
        <v>0</v>
      </c>
      <c r="E45" s="65"/>
      <c r="F45" s="46">
        <v>19715</v>
      </c>
      <c r="G45" s="46">
        <v>5065</v>
      </c>
      <c r="H45" s="80"/>
    </row>
    <row r="46" spans="1:8" s="69" customFormat="1" ht="38.25" customHeight="1" x14ac:dyDescent="0.3">
      <c r="A46" s="86" t="s">
        <v>85</v>
      </c>
      <c r="B46" s="87" t="s">
        <v>86</v>
      </c>
      <c r="C46" s="46"/>
      <c r="D46" s="65">
        <v>0</v>
      </c>
      <c r="E46" s="65"/>
      <c r="F46" s="46">
        <v>0</v>
      </c>
      <c r="G46" s="46">
        <v>0</v>
      </c>
      <c r="H46" s="80"/>
    </row>
    <row r="47" spans="1:8" s="69" customFormat="1" x14ac:dyDescent="0.3">
      <c r="A47" s="86" t="s">
        <v>87</v>
      </c>
      <c r="B47" s="87" t="s">
        <v>88</v>
      </c>
      <c r="C47" s="46"/>
      <c r="D47" s="65">
        <v>0</v>
      </c>
      <c r="E47" s="65"/>
      <c r="F47" s="46">
        <v>8845</v>
      </c>
      <c r="G47" s="46">
        <v>0</v>
      </c>
      <c r="H47" s="80"/>
    </row>
    <row r="48" spans="1:8" s="69" customFormat="1" ht="45" x14ac:dyDescent="0.3">
      <c r="A48" s="86" t="s">
        <v>89</v>
      </c>
      <c r="B48" s="87" t="s">
        <v>90</v>
      </c>
      <c r="C48" s="46"/>
      <c r="D48" s="65">
        <v>90000</v>
      </c>
      <c r="E48" s="65"/>
      <c r="F48" s="46">
        <v>28927</v>
      </c>
      <c r="G48" s="46">
        <v>15973</v>
      </c>
      <c r="H48" s="80"/>
    </row>
    <row r="49" spans="1:8" ht="30" x14ac:dyDescent="0.3">
      <c r="A49" s="86" t="s">
        <v>91</v>
      </c>
      <c r="B49" s="87" t="s">
        <v>92</v>
      </c>
      <c r="C49" s="46"/>
      <c r="D49" s="65">
        <v>5594000</v>
      </c>
      <c r="E49" s="65"/>
      <c r="F49" s="46">
        <v>4166320</v>
      </c>
      <c r="G49" s="46">
        <v>3218997</v>
      </c>
      <c r="H49" s="80"/>
    </row>
    <row r="50" spans="1:8" x14ac:dyDescent="0.3">
      <c r="A50" s="81" t="s">
        <v>93</v>
      </c>
      <c r="B50" s="82" t="s">
        <v>94</v>
      </c>
      <c r="C50" s="46"/>
      <c r="D50" s="65">
        <v>0</v>
      </c>
      <c r="E50" s="65"/>
      <c r="F50" s="46">
        <v>0</v>
      </c>
      <c r="G50" s="46">
        <v>0</v>
      </c>
      <c r="H50" s="80"/>
    </row>
    <row r="51" spans="1:8" x14ac:dyDescent="0.3">
      <c r="A51" s="78" t="s">
        <v>95</v>
      </c>
      <c r="B51" s="79" t="s">
        <v>96</v>
      </c>
      <c r="C51" s="65">
        <f>+C52+C57</f>
        <v>0</v>
      </c>
      <c r="D51" s="65">
        <f t="shared" ref="D51:G51" si="9">+D52+D57</f>
        <v>333000</v>
      </c>
      <c r="E51" s="65">
        <f t="shared" si="9"/>
        <v>0</v>
      </c>
      <c r="F51" s="65">
        <f t="shared" si="9"/>
        <v>99926</v>
      </c>
      <c r="G51" s="65">
        <f t="shared" si="9"/>
        <v>30636</v>
      </c>
      <c r="H51" s="80"/>
    </row>
    <row r="52" spans="1:8" x14ac:dyDescent="0.3">
      <c r="A52" s="78" t="s">
        <v>97</v>
      </c>
      <c r="B52" s="79" t="s">
        <v>98</v>
      </c>
      <c r="C52" s="65">
        <f>+C53+C55</f>
        <v>0</v>
      </c>
      <c r="D52" s="65">
        <f t="shared" ref="D52:G52" si="10">+D53+D55</f>
        <v>0</v>
      </c>
      <c r="E52" s="65">
        <f t="shared" si="10"/>
        <v>0</v>
      </c>
      <c r="F52" s="65">
        <f t="shared" si="10"/>
        <v>0</v>
      </c>
      <c r="G52" s="65">
        <f t="shared" si="10"/>
        <v>0</v>
      </c>
      <c r="H52" s="80"/>
    </row>
    <row r="53" spans="1:8" x14ac:dyDescent="0.3">
      <c r="A53" s="78" t="s">
        <v>99</v>
      </c>
      <c r="B53" s="79" t="s">
        <v>100</v>
      </c>
      <c r="C53" s="65">
        <f>+C54</f>
        <v>0</v>
      </c>
      <c r="D53" s="65">
        <f t="shared" ref="D53:G53" si="11">+D54</f>
        <v>0</v>
      </c>
      <c r="E53" s="65">
        <f t="shared" si="11"/>
        <v>0</v>
      </c>
      <c r="F53" s="65">
        <f t="shared" si="11"/>
        <v>0</v>
      </c>
      <c r="G53" s="65">
        <f t="shared" si="11"/>
        <v>0</v>
      </c>
      <c r="H53" s="80"/>
    </row>
    <row r="54" spans="1:8" x14ac:dyDescent="0.3">
      <c r="A54" s="81" t="s">
        <v>101</v>
      </c>
      <c r="B54" s="82" t="s">
        <v>102</v>
      </c>
      <c r="C54" s="46"/>
      <c r="D54" s="65">
        <v>0</v>
      </c>
      <c r="E54" s="65"/>
      <c r="F54" s="46">
        <v>0</v>
      </c>
      <c r="G54" s="46">
        <v>0</v>
      </c>
      <c r="H54" s="80"/>
    </row>
    <row r="55" spans="1:8" x14ac:dyDescent="0.3">
      <c r="A55" s="78" t="s">
        <v>103</v>
      </c>
      <c r="B55" s="79" t="s">
        <v>104</v>
      </c>
      <c r="C55" s="65">
        <f>+C56</f>
        <v>0</v>
      </c>
      <c r="D55" s="65">
        <f t="shared" ref="D55:G55" si="12">+D56</f>
        <v>0</v>
      </c>
      <c r="E55" s="65">
        <f t="shared" si="12"/>
        <v>0</v>
      </c>
      <c r="F55" s="65">
        <f t="shared" si="12"/>
        <v>0</v>
      </c>
      <c r="G55" s="65">
        <f t="shared" si="12"/>
        <v>0</v>
      </c>
      <c r="H55" s="80"/>
    </row>
    <row r="56" spans="1:8" x14ac:dyDescent="0.3">
      <c r="A56" s="81" t="s">
        <v>105</v>
      </c>
      <c r="B56" s="82" t="s">
        <v>106</v>
      </c>
      <c r="C56" s="46"/>
      <c r="D56" s="65">
        <v>0</v>
      </c>
      <c r="E56" s="65"/>
      <c r="F56" s="46">
        <v>0</v>
      </c>
      <c r="G56" s="46">
        <v>0</v>
      </c>
      <c r="H56" s="80"/>
    </row>
    <row r="57" spans="1:8" s="21" customFormat="1" x14ac:dyDescent="0.3">
      <c r="A57" s="78" t="s">
        <v>107</v>
      </c>
      <c r="B57" s="79" t="s">
        <v>108</v>
      </c>
      <c r="C57" s="65">
        <f>+C58+C62</f>
        <v>0</v>
      </c>
      <c r="D57" s="65">
        <f t="shared" ref="D57:G57" si="13">+D58+D62</f>
        <v>333000</v>
      </c>
      <c r="E57" s="65">
        <f t="shared" si="13"/>
        <v>0</v>
      </c>
      <c r="F57" s="65">
        <f t="shared" si="13"/>
        <v>99926</v>
      </c>
      <c r="G57" s="65">
        <f t="shared" si="13"/>
        <v>30636</v>
      </c>
      <c r="H57" s="80"/>
    </row>
    <row r="58" spans="1:8" x14ac:dyDescent="0.3">
      <c r="A58" s="78" t="s">
        <v>109</v>
      </c>
      <c r="B58" s="79" t="s">
        <v>110</v>
      </c>
      <c r="C58" s="65">
        <f>C61+C59+C60</f>
        <v>0</v>
      </c>
      <c r="D58" s="65">
        <f t="shared" ref="D58:G58" si="14">D61+D59+D60</f>
        <v>333000</v>
      </c>
      <c r="E58" s="65">
        <f t="shared" si="14"/>
        <v>0</v>
      </c>
      <c r="F58" s="65">
        <f t="shared" si="14"/>
        <v>99926</v>
      </c>
      <c r="G58" s="65">
        <f t="shared" si="14"/>
        <v>30636</v>
      </c>
      <c r="H58" s="80"/>
    </row>
    <row r="59" spans="1:8" x14ac:dyDescent="0.3">
      <c r="A59" s="88" t="s">
        <v>111</v>
      </c>
      <c r="B59" s="79" t="s">
        <v>112</v>
      </c>
      <c r="C59" s="65"/>
      <c r="D59" s="65">
        <v>0</v>
      </c>
      <c r="E59" s="65"/>
      <c r="F59" s="65">
        <v>-3</v>
      </c>
      <c r="G59" s="65">
        <v>-3</v>
      </c>
      <c r="H59" s="80"/>
    </row>
    <row r="60" spans="1:8" x14ac:dyDescent="0.3">
      <c r="A60" s="88" t="s">
        <v>113</v>
      </c>
      <c r="B60" s="79" t="s">
        <v>114</v>
      </c>
      <c r="C60" s="65"/>
      <c r="D60" s="65">
        <v>0</v>
      </c>
      <c r="E60" s="65"/>
      <c r="F60" s="65">
        <v>0</v>
      </c>
      <c r="G60" s="65">
        <v>0</v>
      </c>
      <c r="H60" s="80"/>
    </row>
    <row r="61" spans="1:8" x14ac:dyDescent="0.3">
      <c r="A61" s="81" t="s">
        <v>115</v>
      </c>
      <c r="B61" s="89" t="s">
        <v>116</v>
      </c>
      <c r="C61" s="46"/>
      <c r="D61" s="65">
        <v>333000</v>
      </c>
      <c r="E61" s="65"/>
      <c r="F61" s="46">
        <v>99929</v>
      </c>
      <c r="G61" s="46">
        <v>30639</v>
      </c>
      <c r="H61" s="80"/>
    </row>
    <row r="62" spans="1:8" ht="30" x14ac:dyDescent="0.3">
      <c r="A62" s="78" t="s">
        <v>117</v>
      </c>
      <c r="B62" s="79" t="s">
        <v>118</v>
      </c>
      <c r="C62" s="65">
        <f>C63</f>
        <v>0</v>
      </c>
      <c r="D62" s="65">
        <f t="shared" ref="D62:G62" si="15">D63</f>
        <v>0</v>
      </c>
      <c r="E62" s="65">
        <f t="shared" si="15"/>
        <v>0</v>
      </c>
      <c r="F62" s="65">
        <f t="shared" si="15"/>
        <v>0</v>
      </c>
      <c r="G62" s="65">
        <f t="shared" si="15"/>
        <v>0</v>
      </c>
      <c r="H62" s="80"/>
    </row>
    <row r="63" spans="1:8" x14ac:dyDescent="0.3">
      <c r="A63" s="81" t="s">
        <v>119</v>
      </c>
      <c r="B63" s="89" t="s">
        <v>120</v>
      </c>
      <c r="C63" s="46"/>
      <c r="D63" s="65">
        <v>0</v>
      </c>
      <c r="E63" s="65"/>
      <c r="F63" s="46">
        <v>0</v>
      </c>
      <c r="G63" s="46">
        <v>0</v>
      </c>
      <c r="H63" s="80"/>
    </row>
    <row r="64" spans="1:8" x14ac:dyDescent="0.3">
      <c r="A64" s="78" t="s">
        <v>121</v>
      </c>
      <c r="B64" s="79" t="s">
        <v>122</v>
      </c>
      <c r="C64" s="65">
        <f>+C65</f>
        <v>0</v>
      </c>
      <c r="D64" s="65">
        <f t="shared" ref="D64:G64" si="16">+D65</f>
        <v>4158000</v>
      </c>
      <c r="E64" s="65">
        <f t="shared" si="16"/>
        <v>0</v>
      </c>
      <c r="F64" s="65">
        <f t="shared" si="16"/>
        <v>-5800</v>
      </c>
      <c r="G64" s="65">
        <f t="shared" si="16"/>
        <v>49</v>
      </c>
      <c r="H64" s="80"/>
    </row>
    <row r="65" spans="1:8" s="69" customFormat="1" ht="30" x14ac:dyDescent="0.3">
      <c r="A65" s="78" t="s">
        <v>123</v>
      </c>
      <c r="B65" s="79" t="s">
        <v>124</v>
      </c>
      <c r="C65" s="65">
        <f>+C66+C79</f>
        <v>0</v>
      </c>
      <c r="D65" s="65">
        <f t="shared" ref="D65:G65" si="17">+D66+D79</f>
        <v>4158000</v>
      </c>
      <c r="E65" s="65">
        <f t="shared" si="17"/>
        <v>0</v>
      </c>
      <c r="F65" s="65">
        <f t="shared" si="17"/>
        <v>-5800</v>
      </c>
      <c r="G65" s="65">
        <f t="shared" si="17"/>
        <v>49</v>
      </c>
      <c r="H65" s="80"/>
    </row>
    <row r="66" spans="1:8" s="69" customFormat="1" x14ac:dyDescent="0.3">
      <c r="A66" s="78" t="s">
        <v>125</v>
      </c>
      <c r="B66" s="79" t="s">
        <v>126</v>
      </c>
      <c r="C66" s="65">
        <f>C67+C68+C69+C70+C72+C73+C74+C75+C71+C76+C77+C78</f>
        <v>0</v>
      </c>
      <c r="D66" s="65">
        <f t="shared" ref="D66:G66" si="18">D67+D68+D69+D70+D72+D73+D74+D75+D71+D76+D77+D78</f>
        <v>4158000</v>
      </c>
      <c r="E66" s="65">
        <f t="shared" si="18"/>
        <v>0</v>
      </c>
      <c r="F66" s="65">
        <f t="shared" si="18"/>
        <v>0</v>
      </c>
      <c r="G66" s="65">
        <f t="shared" si="18"/>
        <v>0</v>
      </c>
      <c r="H66" s="80"/>
    </row>
    <row r="67" spans="1:8" s="69" customFormat="1" ht="30" x14ac:dyDescent="0.3">
      <c r="A67" s="81" t="s">
        <v>127</v>
      </c>
      <c r="B67" s="89" t="s">
        <v>128</v>
      </c>
      <c r="C67" s="46"/>
      <c r="D67" s="65">
        <v>0</v>
      </c>
      <c r="E67" s="65"/>
      <c r="F67" s="46">
        <v>0</v>
      </c>
      <c r="G67" s="46">
        <v>0</v>
      </c>
      <c r="H67" s="80"/>
    </row>
    <row r="68" spans="1:8" s="69" customFormat="1" ht="30" x14ac:dyDescent="0.3">
      <c r="A68" s="81" t="s">
        <v>129</v>
      </c>
      <c r="B68" s="89" t="s">
        <v>130</v>
      </c>
      <c r="C68" s="46"/>
      <c r="D68" s="65">
        <v>0</v>
      </c>
      <c r="E68" s="65"/>
      <c r="F68" s="46">
        <v>0</v>
      </c>
      <c r="G68" s="46">
        <v>0</v>
      </c>
      <c r="H68" s="80"/>
    </row>
    <row r="69" spans="1:8" s="69" customFormat="1" ht="30" x14ac:dyDescent="0.3">
      <c r="A69" s="90" t="s">
        <v>131</v>
      </c>
      <c r="B69" s="89" t="s">
        <v>132</v>
      </c>
      <c r="C69" s="46"/>
      <c r="D69" s="65">
        <v>0</v>
      </c>
      <c r="E69" s="65"/>
      <c r="F69" s="46">
        <v>0</v>
      </c>
      <c r="G69" s="46">
        <v>0</v>
      </c>
      <c r="H69" s="80"/>
    </row>
    <row r="70" spans="1:8" s="69" customFormat="1" ht="30" x14ac:dyDescent="0.3">
      <c r="A70" s="81" t="s">
        <v>133</v>
      </c>
      <c r="B70" s="91" t="s">
        <v>134</v>
      </c>
      <c r="C70" s="46"/>
      <c r="D70" s="65">
        <v>0</v>
      </c>
      <c r="E70" s="65"/>
      <c r="F70" s="46">
        <v>0</v>
      </c>
      <c r="G70" s="46">
        <v>0</v>
      </c>
      <c r="H70" s="80"/>
    </row>
    <row r="71" spans="1:8" s="69" customFormat="1" x14ac:dyDescent="0.3">
      <c r="A71" s="81" t="s">
        <v>135</v>
      </c>
      <c r="B71" s="91" t="s">
        <v>136</v>
      </c>
      <c r="C71" s="46"/>
      <c r="D71" s="65">
        <v>0</v>
      </c>
      <c r="E71" s="65"/>
      <c r="F71" s="46">
        <v>0</v>
      </c>
      <c r="G71" s="46">
        <v>0</v>
      </c>
      <c r="H71" s="80"/>
    </row>
    <row r="72" spans="1:8" s="69" customFormat="1" ht="30" x14ac:dyDescent="0.3">
      <c r="A72" s="81" t="s">
        <v>137</v>
      </c>
      <c r="B72" s="91" t="s">
        <v>138</v>
      </c>
      <c r="C72" s="46"/>
      <c r="D72" s="65">
        <v>0</v>
      </c>
      <c r="E72" s="65"/>
      <c r="F72" s="46">
        <v>0</v>
      </c>
      <c r="G72" s="46">
        <v>0</v>
      </c>
      <c r="H72" s="80"/>
    </row>
    <row r="73" spans="1:8" s="69" customFormat="1" ht="30" x14ac:dyDescent="0.3">
      <c r="A73" s="81" t="s">
        <v>139</v>
      </c>
      <c r="B73" s="91" t="s">
        <v>140</v>
      </c>
      <c r="C73" s="46"/>
      <c r="D73" s="65">
        <v>0</v>
      </c>
      <c r="E73" s="65"/>
      <c r="F73" s="46">
        <v>0</v>
      </c>
      <c r="G73" s="46">
        <v>0</v>
      </c>
      <c r="H73" s="80"/>
    </row>
    <row r="74" spans="1:8" s="69" customFormat="1" ht="30" x14ac:dyDescent="0.3">
      <c r="A74" s="81" t="s">
        <v>141</v>
      </c>
      <c r="B74" s="91" t="s">
        <v>142</v>
      </c>
      <c r="C74" s="46"/>
      <c r="D74" s="65">
        <v>0</v>
      </c>
      <c r="E74" s="65"/>
      <c r="F74" s="46">
        <v>0</v>
      </c>
      <c r="G74" s="46">
        <v>0</v>
      </c>
      <c r="H74" s="80"/>
    </row>
    <row r="75" spans="1:8" s="69" customFormat="1" ht="75" x14ac:dyDescent="0.3">
      <c r="A75" s="81" t="s">
        <v>143</v>
      </c>
      <c r="B75" s="91" t="s">
        <v>144</v>
      </c>
      <c r="C75" s="46"/>
      <c r="D75" s="65">
        <v>0</v>
      </c>
      <c r="E75" s="65"/>
      <c r="F75" s="46">
        <v>0</v>
      </c>
      <c r="G75" s="46">
        <v>0</v>
      </c>
      <c r="H75" s="80"/>
    </row>
    <row r="76" spans="1:8" s="69" customFormat="1" ht="30" x14ac:dyDescent="0.3">
      <c r="A76" s="81" t="s">
        <v>145</v>
      </c>
      <c r="B76" s="91" t="s">
        <v>146</v>
      </c>
      <c r="C76" s="46"/>
      <c r="D76" s="65">
        <v>4158000</v>
      </c>
      <c r="E76" s="65"/>
      <c r="F76" s="46">
        <v>0</v>
      </c>
      <c r="G76" s="46">
        <v>0</v>
      </c>
      <c r="H76" s="80"/>
    </row>
    <row r="77" spans="1:8" s="69" customFormat="1" ht="30" x14ac:dyDescent="0.3">
      <c r="A77" s="81" t="s">
        <v>147</v>
      </c>
      <c r="B77" s="91" t="s">
        <v>148</v>
      </c>
      <c r="C77" s="46"/>
      <c r="D77" s="65">
        <v>0</v>
      </c>
      <c r="E77" s="65"/>
      <c r="F77" s="46">
        <v>0</v>
      </c>
      <c r="G77" s="46">
        <v>0</v>
      </c>
      <c r="H77" s="80"/>
    </row>
    <row r="78" spans="1:8" s="69" customFormat="1" ht="60" x14ac:dyDescent="0.3">
      <c r="A78" s="81"/>
      <c r="B78" s="91" t="s">
        <v>149</v>
      </c>
      <c r="C78" s="46"/>
      <c r="D78" s="65">
        <v>0</v>
      </c>
      <c r="E78" s="65"/>
      <c r="F78" s="46">
        <v>0</v>
      </c>
      <c r="G78" s="46">
        <v>0</v>
      </c>
      <c r="H78" s="80"/>
    </row>
    <row r="79" spans="1:8" s="69" customFormat="1" x14ac:dyDescent="0.3">
      <c r="A79" s="78" t="s">
        <v>150</v>
      </c>
      <c r="B79" s="79" t="s">
        <v>151</v>
      </c>
      <c r="C79" s="65">
        <f>+C80+C81+C82+C83+C84+C85+C86+C87</f>
        <v>0</v>
      </c>
      <c r="D79" s="65">
        <f t="shared" ref="D79:G79" si="19">+D80+D81+D82+D83+D84+D85+D86+D87</f>
        <v>0</v>
      </c>
      <c r="E79" s="65">
        <f t="shared" si="19"/>
        <v>0</v>
      </c>
      <c r="F79" s="65">
        <f t="shared" si="19"/>
        <v>-5800</v>
      </c>
      <c r="G79" s="65">
        <f t="shared" si="19"/>
        <v>49</v>
      </c>
      <c r="H79" s="80"/>
    </row>
    <row r="80" spans="1:8" s="69" customFormat="1" ht="30" x14ac:dyDescent="0.3">
      <c r="A80" s="92" t="s">
        <v>152</v>
      </c>
      <c r="B80" s="82" t="s">
        <v>153</v>
      </c>
      <c r="C80" s="46"/>
      <c r="D80" s="65">
        <v>0</v>
      </c>
      <c r="E80" s="65"/>
      <c r="F80" s="46">
        <v>0</v>
      </c>
      <c r="G80" s="46">
        <v>0</v>
      </c>
      <c r="H80" s="80"/>
    </row>
    <row r="81" spans="1:8" ht="30" x14ac:dyDescent="0.3">
      <c r="A81" s="92" t="s">
        <v>154</v>
      </c>
      <c r="B81" s="36" t="s">
        <v>134</v>
      </c>
      <c r="C81" s="46"/>
      <c r="D81" s="65">
        <v>0</v>
      </c>
      <c r="E81" s="65"/>
      <c r="F81" s="46">
        <v>0</v>
      </c>
      <c r="G81" s="46">
        <v>0</v>
      </c>
      <c r="H81" s="80"/>
    </row>
    <row r="82" spans="1:8" ht="45" x14ac:dyDescent="0.3">
      <c r="A82" s="81" t="s">
        <v>155</v>
      </c>
      <c r="B82" s="82" t="s">
        <v>156</v>
      </c>
      <c r="C82" s="46"/>
      <c r="D82" s="65">
        <v>0</v>
      </c>
      <c r="E82" s="65"/>
      <c r="F82" s="46">
        <v>44</v>
      </c>
      <c r="G82" s="46">
        <v>44</v>
      </c>
      <c r="H82" s="80"/>
    </row>
    <row r="83" spans="1:8" ht="45" x14ac:dyDescent="0.3">
      <c r="A83" s="81" t="s">
        <v>157</v>
      </c>
      <c r="B83" s="82" t="s">
        <v>158</v>
      </c>
      <c r="C83" s="46"/>
      <c r="D83" s="65">
        <v>0</v>
      </c>
      <c r="E83" s="65"/>
      <c r="F83" s="46">
        <v>0</v>
      </c>
      <c r="G83" s="46">
        <v>0</v>
      </c>
      <c r="H83" s="80"/>
    </row>
    <row r="84" spans="1:8" ht="30" x14ac:dyDescent="0.3">
      <c r="A84" s="81" t="s">
        <v>159</v>
      </c>
      <c r="B84" s="82" t="s">
        <v>138</v>
      </c>
      <c r="C84" s="46"/>
      <c r="D84" s="65">
        <v>0</v>
      </c>
      <c r="E84" s="65"/>
      <c r="F84" s="46">
        <v>-5865</v>
      </c>
      <c r="G84" s="46">
        <v>0</v>
      </c>
      <c r="H84" s="80"/>
    </row>
    <row r="85" spans="1:8" ht="30" x14ac:dyDescent="0.3">
      <c r="A85" s="85" t="s">
        <v>160</v>
      </c>
      <c r="B85" s="93" t="s">
        <v>161</v>
      </c>
      <c r="C85" s="46"/>
      <c r="D85" s="65">
        <v>0</v>
      </c>
      <c r="E85" s="65"/>
      <c r="F85" s="46">
        <v>0</v>
      </c>
      <c r="G85" s="46">
        <v>0</v>
      </c>
    </row>
    <row r="86" spans="1:8" ht="75" x14ac:dyDescent="0.3">
      <c r="A86" s="94" t="s">
        <v>162</v>
      </c>
      <c r="B86" s="95" t="s">
        <v>163</v>
      </c>
      <c r="C86" s="46"/>
      <c r="D86" s="65">
        <v>0</v>
      </c>
      <c r="E86" s="65"/>
      <c r="F86" s="46">
        <v>21</v>
      </c>
      <c r="G86" s="46">
        <v>5</v>
      </c>
    </row>
    <row r="87" spans="1:8" ht="45" x14ac:dyDescent="0.3">
      <c r="A87" s="94" t="s">
        <v>164</v>
      </c>
      <c r="B87" s="96" t="s">
        <v>165</v>
      </c>
      <c r="C87" s="46"/>
      <c r="D87" s="65">
        <v>0</v>
      </c>
      <c r="E87" s="65"/>
      <c r="F87" s="46">
        <v>0</v>
      </c>
      <c r="G87" s="46">
        <v>0</v>
      </c>
    </row>
    <row r="88" spans="1:8" ht="30" x14ac:dyDescent="0.3">
      <c r="A88" s="97" t="s">
        <v>166</v>
      </c>
      <c r="B88" s="97" t="s">
        <v>167</v>
      </c>
      <c r="C88" s="65">
        <f>C89</f>
        <v>0</v>
      </c>
      <c r="D88" s="65">
        <f t="shared" ref="D88:G90" si="20">D89</f>
        <v>0</v>
      </c>
      <c r="E88" s="65">
        <f t="shared" si="20"/>
        <v>0</v>
      </c>
      <c r="F88" s="65">
        <f t="shared" si="20"/>
        <v>0</v>
      </c>
      <c r="G88" s="65">
        <f t="shared" si="20"/>
        <v>0</v>
      </c>
    </row>
    <row r="89" spans="1:8" ht="45" x14ac:dyDescent="0.3">
      <c r="A89" s="97" t="s">
        <v>168</v>
      </c>
      <c r="B89" s="97" t="s">
        <v>169</v>
      </c>
      <c r="C89" s="65">
        <f>C90</f>
        <v>0</v>
      </c>
      <c r="D89" s="65">
        <f t="shared" si="20"/>
        <v>0</v>
      </c>
      <c r="E89" s="65">
        <f t="shared" si="20"/>
        <v>0</v>
      </c>
      <c r="F89" s="65">
        <f t="shared" si="20"/>
        <v>0</v>
      </c>
      <c r="G89" s="65">
        <f t="shared" si="20"/>
        <v>0</v>
      </c>
    </row>
    <row r="90" spans="1:8" ht="30" x14ac:dyDescent="0.3">
      <c r="A90" s="96"/>
      <c r="B90" s="96" t="s">
        <v>170</v>
      </c>
      <c r="C90" s="65">
        <f>C91</f>
        <v>0</v>
      </c>
      <c r="D90" s="65">
        <f t="shared" si="20"/>
        <v>0</v>
      </c>
      <c r="E90" s="65">
        <f t="shared" si="20"/>
        <v>0</v>
      </c>
      <c r="F90" s="65">
        <f t="shared" si="20"/>
        <v>0</v>
      </c>
      <c r="G90" s="65">
        <f t="shared" si="20"/>
        <v>0</v>
      </c>
    </row>
    <row r="91" spans="1:8" x14ac:dyDescent="0.3">
      <c r="A91" s="96" t="s">
        <v>171</v>
      </c>
      <c r="B91" s="96" t="s">
        <v>172</v>
      </c>
      <c r="C91" s="46"/>
      <c r="D91" s="65"/>
      <c r="E91" s="46"/>
      <c r="F91" s="46"/>
      <c r="G91" s="46"/>
    </row>
    <row r="92" spans="1:8" x14ac:dyDescent="0.3">
      <c r="A92" s="97" t="s">
        <v>173</v>
      </c>
      <c r="B92" s="97" t="s">
        <v>174</v>
      </c>
      <c r="C92" s="65">
        <f>C93</f>
        <v>0</v>
      </c>
      <c r="D92" s="65">
        <f t="shared" ref="D92:G92" si="21">D93</f>
        <v>0</v>
      </c>
      <c r="E92" s="65">
        <f t="shared" si="21"/>
        <v>0</v>
      </c>
      <c r="F92" s="65">
        <f t="shared" si="21"/>
        <v>-218177</v>
      </c>
      <c r="G92" s="65">
        <f t="shared" si="21"/>
        <v>150409</v>
      </c>
    </row>
    <row r="93" spans="1:8" ht="30" x14ac:dyDescent="0.3">
      <c r="A93" s="96" t="s">
        <v>175</v>
      </c>
      <c r="B93" s="96" t="s">
        <v>176</v>
      </c>
      <c r="C93" s="46"/>
      <c r="D93" s="65"/>
      <c r="E93" s="46"/>
      <c r="F93" s="46">
        <v>-218177</v>
      </c>
      <c r="G93" s="46">
        <v>150409</v>
      </c>
    </row>
    <row r="96" spans="1:8" x14ac:dyDescent="0.3">
      <c r="B96" s="21" t="s">
        <v>437</v>
      </c>
      <c r="C96" s="21"/>
      <c r="D96" s="20"/>
      <c r="E96" s="20"/>
      <c r="F96" s="21" t="s">
        <v>438</v>
      </c>
      <c r="G96" s="21"/>
    </row>
    <row r="97" spans="1:7" s="69" customFormat="1" x14ac:dyDescent="0.3">
      <c r="A97" s="66"/>
      <c r="B97" s="21"/>
      <c r="C97" s="21"/>
      <c r="D97" s="20"/>
      <c r="E97" s="20"/>
      <c r="F97" s="21"/>
      <c r="G97" s="21"/>
    </row>
    <row r="98" spans="1:7" s="69" customFormat="1" x14ac:dyDescent="0.3">
      <c r="A98" s="66"/>
      <c r="B98" s="5"/>
      <c r="C98" s="5"/>
      <c r="D98" s="47"/>
      <c r="E98" s="47"/>
      <c r="F98" s="5"/>
      <c r="G98" s="5"/>
    </row>
    <row r="99" spans="1:7" s="69" customFormat="1" x14ac:dyDescent="0.3">
      <c r="A99" s="66"/>
      <c r="B99" s="5"/>
      <c r="C99" s="5"/>
      <c r="D99" s="47"/>
      <c r="E99" s="47"/>
      <c r="F99" s="5"/>
      <c r="G99" s="5"/>
    </row>
    <row r="100" spans="1:7" s="69" customFormat="1" x14ac:dyDescent="0.3">
      <c r="A100" s="66"/>
      <c r="B100" s="5"/>
      <c r="C100" s="5"/>
      <c r="D100" s="47"/>
      <c r="E100" s="47"/>
      <c r="F100" s="5"/>
      <c r="G100" s="5"/>
    </row>
    <row r="101" spans="1:7" s="69" customFormat="1" x14ac:dyDescent="0.3">
      <c r="A101" s="66"/>
      <c r="B101" s="5"/>
      <c r="C101" s="5"/>
      <c r="D101" s="47"/>
      <c r="E101" s="47"/>
      <c r="F101" s="5"/>
      <c r="G101" s="5"/>
    </row>
    <row r="102" spans="1:7" s="69" customFormat="1" x14ac:dyDescent="0.3">
      <c r="A102" s="66"/>
      <c r="B102" s="5"/>
      <c r="C102" s="5"/>
      <c r="D102" s="47"/>
      <c r="E102" s="47"/>
      <c r="F102" s="5"/>
      <c r="G102" s="5"/>
    </row>
    <row r="103" spans="1:7" s="69" customFormat="1" x14ac:dyDescent="0.3">
      <c r="A103" s="66"/>
      <c r="B103" s="5"/>
      <c r="C103" s="5"/>
      <c r="D103" s="47"/>
      <c r="E103" s="47"/>
      <c r="F103" s="5"/>
      <c r="G103" s="5"/>
    </row>
  </sheetData>
  <protectedRanges>
    <protectedRange sqref="C85:C86 C69:C81 C61 F85:G87 C29:C50 C54:C55 F69:G78 F80:G81 C17:C26 F61:G61 F29:G50 F54:G54 F17:G22 F24:G26 D23:G23 D55:G55 C57:G57 C64:G65 D79:G79" name="Zonă1" securityDescriptor="O:WDG:WDD:(A;;CC;;;AN)(A;;CC;;;AU)(A;;CC;;;WD)"/>
  </protectedRanges>
  <pageMargins left="0.25" right="0.25" top="0.5" bottom="0.5" header="0.3" footer="0.3"/>
  <pageSetup scale="75" orientation="portrait" r:id="rId1"/>
  <headerFooter alignWithMargins="0"/>
  <rowBreaks count="1" manualBreakCount="1">
    <brk id="6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IG202"/>
  <sheetViews>
    <sheetView zoomScale="90" zoomScaleNormal="90" workbookViewId="0">
      <pane xSplit="3" ySplit="6" topLeftCell="D190" activePane="bottomRight" state="frozen"/>
      <selection activeCell="B2" sqref="B2"/>
      <selection pane="topRight" activeCell="B2" sqref="B2"/>
      <selection pane="bottomLeft" activeCell="B2" sqref="B2"/>
      <selection pane="bottomRight" activeCell="E210" sqref="E210"/>
    </sheetView>
  </sheetViews>
  <sheetFormatPr defaultRowHeight="15" x14ac:dyDescent="0.3"/>
  <cols>
    <col min="1" max="1" width="13.42578125" style="1" bestFit="1" customWidth="1"/>
    <col min="2" max="2" width="74.7109375" style="4" customWidth="1"/>
    <col min="3" max="3" width="5" style="4" bestFit="1" customWidth="1"/>
    <col min="4" max="4" width="15.28515625" style="4" customWidth="1"/>
    <col min="5" max="5" width="15.85546875" style="4" customWidth="1"/>
    <col min="6" max="6" width="15.7109375" style="4" hidden="1" customWidth="1"/>
    <col min="7" max="7" width="15.42578125" style="4" customWidth="1"/>
    <col min="8" max="8" width="14" style="4" customWidth="1"/>
    <col min="9" max="16384" width="9.140625" style="5"/>
  </cols>
  <sheetData>
    <row r="1" spans="1:8" ht="17.25" x14ac:dyDescent="0.3">
      <c r="B1" s="2" t="s">
        <v>429</v>
      </c>
      <c r="C1" s="3"/>
    </row>
    <row r="2" spans="1:8" x14ac:dyDescent="0.3">
      <c r="B2" s="3"/>
      <c r="C2" s="3"/>
    </row>
    <row r="3" spans="1:8" x14ac:dyDescent="0.3">
      <c r="B3" s="3"/>
      <c r="C3" s="3"/>
      <c r="D3" s="6"/>
    </row>
    <row r="4" spans="1:8" x14ac:dyDescent="0.3">
      <c r="D4" s="7"/>
      <c r="E4" s="7"/>
      <c r="F4" s="8"/>
      <c r="G4" s="9"/>
      <c r="H4" s="10" t="s">
        <v>424</v>
      </c>
    </row>
    <row r="5" spans="1:8" s="14" customFormat="1" ht="87" customHeight="1" x14ac:dyDescent="0.2">
      <c r="A5" s="11" t="s">
        <v>1</v>
      </c>
      <c r="B5" s="12" t="s">
        <v>2</v>
      </c>
      <c r="C5" s="12"/>
      <c r="D5" s="12" t="s">
        <v>177</v>
      </c>
      <c r="E5" s="13" t="s">
        <v>178</v>
      </c>
      <c r="F5" s="13" t="s">
        <v>179</v>
      </c>
      <c r="G5" s="12" t="s">
        <v>180</v>
      </c>
      <c r="H5" s="12" t="s">
        <v>181</v>
      </c>
    </row>
    <row r="6" spans="1:8" x14ac:dyDescent="0.3">
      <c r="A6" s="15"/>
      <c r="B6" s="16" t="s">
        <v>182</v>
      </c>
      <c r="C6" s="16"/>
      <c r="D6" s="17">
        <v>1</v>
      </c>
      <c r="E6" s="17">
        <v>2</v>
      </c>
      <c r="F6" s="17">
        <v>3</v>
      </c>
      <c r="G6" s="17">
        <v>4</v>
      </c>
      <c r="H6" s="17" t="s">
        <v>183</v>
      </c>
    </row>
    <row r="7" spans="1:8" s="21" customFormat="1" ht="16.5" customHeight="1" x14ac:dyDescent="0.3">
      <c r="A7" s="18" t="s">
        <v>184</v>
      </c>
      <c r="B7" s="19" t="s">
        <v>185</v>
      </c>
      <c r="C7" s="54">
        <f t="shared" ref="C7" si="0">+C8+C16</f>
        <v>0</v>
      </c>
      <c r="D7" s="54">
        <f t="shared" ref="D7:H7" si="1">+D8+D16</f>
        <v>480615110</v>
      </c>
      <c r="E7" s="54">
        <f t="shared" si="1"/>
        <v>493967750</v>
      </c>
      <c r="F7" s="54">
        <f t="shared" si="1"/>
        <v>0</v>
      </c>
      <c r="G7" s="54">
        <f t="shared" si="1"/>
        <v>209131896</v>
      </c>
      <c r="H7" s="54">
        <f t="shared" si="1"/>
        <v>69211005</v>
      </c>
    </row>
    <row r="8" spans="1:8" s="21" customFormat="1" x14ac:dyDescent="0.3">
      <c r="A8" s="18" t="s">
        <v>186</v>
      </c>
      <c r="B8" s="22" t="s">
        <v>187</v>
      </c>
      <c r="C8" s="55">
        <f t="shared" ref="C8:H8" si="2">+C9+C10+C13+C11+C12+C15+C170</f>
        <v>0</v>
      </c>
      <c r="D8" s="55">
        <f t="shared" si="2"/>
        <v>480615110</v>
      </c>
      <c r="E8" s="55">
        <f t="shared" si="2"/>
        <v>493967750</v>
      </c>
      <c r="F8" s="55">
        <f t="shared" si="2"/>
        <v>0</v>
      </c>
      <c r="G8" s="55">
        <f t="shared" si="2"/>
        <v>209131896</v>
      </c>
      <c r="H8" s="55">
        <f t="shared" si="2"/>
        <v>69211005</v>
      </c>
    </row>
    <row r="9" spans="1:8" s="21" customFormat="1" x14ac:dyDescent="0.3">
      <c r="A9" s="18" t="s">
        <v>188</v>
      </c>
      <c r="B9" s="22" t="s">
        <v>189</v>
      </c>
      <c r="C9" s="55">
        <f t="shared" ref="C9" si="3">+C23</f>
        <v>0</v>
      </c>
      <c r="D9" s="55">
        <f t="shared" ref="D9:H9" si="4">+D23</f>
        <v>5736020</v>
      </c>
      <c r="E9" s="55">
        <f t="shared" si="4"/>
        <v>5736020</v>
      </c>
      <c r="F9" s="55">
        <f t="shared" si="4"/>
        <v>0</v>
      </c>
      <c r="G9" s="55">
        <f t="shared" si="4"/>
        <v>1476590</v>
      </c>
      <c r="H9" s="55">
        <f t="shared" si="4"/>
        <v>501663</v>
      </c>
    </row>
    <row r="10" spans="1:8" s="21" customFormat="1" ht="16.5" customHeight="1" x14ac:dyDescent="0.3">
      <c r="A10" s="18" t="s">
        <v>190</v>
      </c>
      <c r="B10" s="22" t="s">
        <v>191</v>
      </c>
      <c r="C10" s="55">
        <f t="shared" ref="C10" si="5">+C44</f>
        <v>0</v>
      </c>
      <c r="D10" s="55">
        <f t="shared" ref="D10:H10" si="6">+D44</f>
        <v>260846070</v>
      </c>
      <c r="E10" s="55">
        <f t="shared" si="6"/>
        <v>274198710</v>
      </c>
      <c r="F10" s="55">
        <f t="shared" si="6"/>
        <v>0</v>
      </c>
      <c r="G10" s="55">
        <f t="shared" si="6"/>
        <v>144701318</v>
      </c>
      <c r="H10" s="55">
        <f t="shared" si="6"/>
        <v>48194910</v>
      </c>
    </row>
    <row r="11" spans="1:8" s="21" customFormat="1" x14ac:dyDescent="0.3">
      <c r="A11" s="18" t="s">
        <v>192</v>
      </c>
      <c r="B11" s="22" t="s">
        <v>193</v>
      </c>
      <c r="C11" s="55">
        <f t="shared" ref="C11" si="7">+C71</f>
        <v>0</v>
      </c>
      <c r="D11" s="55">
        <f t="shared" ref="D11:H11" si="8">+D71</f>
        <v>0</v>
      </c>
      <c r="E11" s="55">
        <f t="shared" si="8"/>
        <v>0</v>
      </c>
      <c r="F11" s="55">
        <f t="shared" si="8"/>
        <v>0</v>
      </c>
      <c r="G11" s="55">
        <f t="shared" si="8"/>
        <v>0</v>
      </c>
      <c r="H11" s="55">
        <f t="shared" si="8"/>
        <v>0</v>
      </c>
    </row>
    <row r="12" spans="1:8" s="21" customFormat="1" x14ac:dyDescent="0.3">
      <c r="A12" s="18"/>
      <c r="B12" s="22" t="s">
        <v>194</v>
      </c>
      <c r="C12" s="55">
        <f>C171</f>
        <v>0</v>
      </c>
      <c r="D12" s="55">
        <f t="shared" ref="D12:H12" si="9">D171</f>
        <v>178283020</v>
      </c>
      <c r="E12" s="55">
        <f t="shared" si="9"/>
        <v>178283020</v>
      </c>
      <c r="F12" s="55">
        <f t="shared" si="9"/>
        <v>0</v>
      </c>
      <c r="G12" s="55">
        <f t="shared" si="9"/>
        <v>53331036</v>
      </c>
      <c r="H12" s="55">
        <f t="shared" si="9"/>
        <v>17339756</v>
      </c>
    </row>
    <row r="13" spans="1:8" s="21" customFormat="1" ht="16.5" customHeight="1" x14ac:dyDescent="0.3">
      <c r="A13" s="18" t="s">
        <v>195</v>
      </c>
      <c r="B13" s="22" t="s">
        <v>196</v>
      </c>
      <c r="C13" s="55">
        <f>C176</f>
        <v>0</v>
      </c>
      <c r="D13" s="55">
        <f t="shared" ref="D13:H13" si="10">D176</f>
        <v>35686000</v>
      </c>
      <c r="E13" s="55">
        <f t="shared" si="10"/>
        <v>35686000</v>
      </c>
      <c r="F13" s="55">
        <f t="shared" si="10"/>
        <v>0</v>
      </c>
      <c r="G13" s="55">
        <f t="shared" si="10"/>
        <v>9715042</v>
      </c>
      <c r="H13" s="55">
        <f t="shared" si="10"/>
        <v>3241922</v>
      </c>
    </row>
    <row r="14" spans="1:8" s="21" customFormat="1" ht="30" x14ac:dyDescent="0.3">
      <c r="A14" s="18" t="s">
        <v>197</v>
      </c>
      <c r="B14" s="22" t="s">
        <v>198</v>
      </c>
      <c r="C14" s="55">
        <f>C183</f>
        <v>0</v>
      </c>
      <c r="D14" s="55">
        <f t="shared" ref="D14:H14" si="11">D183</f>
        <v>0</v>
      </c>
      <c r="E14" s="55">
        <f t="shared" si="11"/>
        <v>0</v>
      </c>
      <c r="F14" s="55">
        <f t="shared" si="11"/>
        <v>0</v>
      </c>
      <c r="G14" s="55">
        <f t="shared" si="11"/>
        <v>0</v>
      </c>
      <c r="H14" s="55">
        <f t="shared" si="11"/>
        <v>0</v>
      </c>
    </row>
    <row r="15" spans="1:8" s="21" customFormat="1" ht="16.5" customHeight="1" x14ac:dyDescent="0.3">
      <c r="A15" s="18" t="s">
        <v>199</v>
      </c>
      <c r="B15" s="22" t="s">
        <v>199</v>
      </c>
      <c r="C15" s="55">
        <f t="shared" ref="C15" si="12">C74</f>
        <v>0</v>
      </c>
      <c r="D15" s="55">
        <f t="shared" ref="D15:H15" si="13">D74</f>
        <v>64000</v>
      </c>
      <c r="E15" s="55">
        <f t="shared" si="13"/>
        <v>64000</v>
      </c>
      <c r="F15" s="55">
        <f t="shared" si="13"/>
        <v>0</v>
      </c>
      <c r="G15" s="55">
        <f t="shared" si="13"/>
        <v>15601</v>
      </c>
      <c r="H15" s="55">
        <f t="shared" si="13"/>
        <v>4992</v>
      </c>
    </row>
    <row r="16" spans="1:8" s="21" customFormat="1" ht="16.5" customHeight="1" x14ac:dyDescent="0.3">
      <c r="A16" s="18" t="s">
        <v>200</v>
      </c>
      <c r="B16" s="22" t="s">
        <v>201</v>
      </c>
      <c r="C16" s="55">
        <f t="shared" ref="C16:C17" si="14">C78</f>
        <v>0</v>
      </c>
      <c r="D16" s="55">
        <f t="shared" ref="D16:H16" si="15">D78</f>
        <v>0</v>
      </c>
      <c r="E16" s="55">
        <f t="shared" si="15"/>
        <v>0</v>
      </c>
      <c r="F16" s="55">
        <f t="shared" si="15"/>
        <v>0</v>
      </c>
      <c r="G16" s="55">
        <f t="shared" si="15"/>
        <v>0</v>
      </c>
      <c r="H16" s="55">
        <f t="shared" si="15"/>
        <v>0</v>
      </c>
    </row>
    <row r="17" spans="1:241" s="21" customFormat="1" x14ac:dyDescent="0.3">
      <c r="A17" s="18" t="s">
        <v>202</v>
      </c>
      <c r="B17" s="22" t="s">
        <v>203</v>
      </c>
      <c r="C17" s="55">
        <f t="shared" si="14"/>
        <v>0</v>
      </c>
      <c r="D17" s="55">
        <f t="shared" ref="D17:H17" si="16">D79</f>
        <v>0</v>
      </c>
      <c r="E17" s="55">
        <f t="shared" si="16"/>
        <v>0</v>
      </c>
      <c r="F17" s="55">
        <f t="shared" si="16"/>
        <v>0</v>
      </c>
      <c r="G17" s="55">
        <f t="shared" si="16"/>
        <v>0</v>
      </c>
      <c r="H17" s="55">
        <f t="shared" si="16"/>
        <v>0</v>
      </c>
    </row>
    <row r="18" spans="1:241" s="21" customFormat="1" x14ac:dyDescent="0.3">
      <c r="A18" s="18"/>
      <c r="B18" s="22" t="s">
        <v>204</v>
      </c>
      <c r="C18" s="55">
        <f>C170+C182</f>
        <v>0</v>
      </c>
      <c r="D18" s="55">
        <f t="shared" ref="D18:H18" si="17">D170+D182</f>
        <v>0</v>
      </c>
      <c r="E18" s="55">
        <f t="shared" si="17"/>
        <v>0</v>
      </c>
      <c r="F18" s="55">
        <f t="shared" si="17"/>
        <v>0</v>
      </c>
      <c r="G18" s="55">
        <f t="shared" si="17"/>
        <v>-110961</v>
      </c>
      <c r="H18" s="55">
        <f t="shared" si="17"/>
        <v>-73136</v>
      </c>
    </row>
    <row r="19" spans="1:241" s="21" customFormat="1" ht="16.5" customHeight="1" x14ac:dyDescent="0.3">
      <c r="A19" s="18" t="s">
        <v>205</v>
      </c>
      <c r="B19" s="22" t="s">
        <v>206</v>
      </c>
      <c r="C19" s="55">
        <f t="shared" ref="C19" si="18">+C20+C16</f>
        <v>0</v>
      </c>
      <c r="D19" s="55">
        <f t="shared" ref="D19:H19" si="19">+D20+D16</f>
        <v>480615110</v>
      </c>
      <c r="E19" s="55">
        <f t="shared" si="19"/>
        <v>493967750</v>
      </c>
      <c r="F19" s="55">
        <f t="shared" si="19"/>
        <v>0</v>
      </c>
      <c r="G19" s="55">
        <f t="shared" si="19"/>
        <v>209131896</v>
      </c>
      <c r="H19" s="55">
        <f t="shared" si="19"/>
        <v>69211005</v>
      </c>
    </row>
    <row r="20" spans="1:241" s="21" customFormat="1" x14ac:dyDescent="0.3">
      <c r="A20" s="18" t="s">
        <v>207</v>
      </c>
      <c r="B20" s="22" t="s">
        <v>187</v>
      </c>
      <c r="C20" s="55">
        <f t="shared" ref="C20:H20" si="20">C9+C10+C11+C12+C13+C15+C170</f>
        <v>0</v>
      </c>
      <c r="D20" s="55">
        <f t="shared" si="20"/>
        <v>480615110</v>
      </c>
      <c r="E20" s="55">
        <f t="shared" si="20"/>
        <v>493967750</v>
      </c>
      <c r="F20" s="55">
        <f t="shared" si="20"/>
        <v>0</v>
      </c>
      <c r="G20" s="55">
        <f t="shared" si="20"/>
        <v>209131896</v>
      </c>
      <c r="H20" s="55">
        <f t="shared" si="20"/>
        <v>69211005</v>
      </c>
    </row>
    <row r="21" spans="1:241" s="21" customFormat="1" ht="16.5" customHeight="1" x14ac:dyDescent="0.3">
      <c r="A21" s="23" t="s">
        <v>208</v>
      </c>
      <c r="B21" s="22" t="s">
        <v>209</v>
      </c>
      <c r="C21" s="55">
        <f t="shared" ref="C21:H21" si="21">+C22+C77+C170</f>
        <v>0</v>
      </c>
      <c r="D21" s="55">
        <f t="shared" si="21"/>
        <v>444929110</v>
      </c>
      <c r="E21" s="55">
        <f t="shared" si="21"/>
        <v>458281750</v>
      </c>
      <c r="F21" s="55">
        <f t="shared" si="21"/>
        <v>0</v>
      </c>
      <c r="G21" s="55">
        <f t="shared" si="21"/>
        <v>199416854</v>
      </c>
      <c r="H21" s="55">
        <f t="shared" si="21"/>
        <v>65969083</v>
      </c>
    </row>
    <row r="22" spans="1:241" s="21" customFormat="1" ht="16.5" customHeight="1" x14ac:dyDescent="0.3">
      <c r="A22" s="18" t="s">
        <v>210</v>
      </c>
      <c r="B22" s="22" t="s">
        <v>187</v>
      </c>
      <c r="C22" s="55">
        <f t="shared" ref="C22:H22" si="22">+C23+C44+C71+C171+C74</f>
        <v>0</v>
      </c>
      <c r="D22" s="55">
        <f t="shared" si="22"/>
        <v>444929110</v>
      </c>
      <c r="E22" s="55">
        <f t="shared" si="22"/>
        <v>458281750</v>
      </c>
      <c r="F22" s="55">
        <f t="shared" si="22"/>
        <v>0</v>
      </c>
      <c r="G22" s="55">
        <f t="shared" si="22"/>
        <v>199524545</v>
      </c>
      <c r="H22" s="55">
        <f t="shared" si="22"/>
        <v>66041321</v>
      </c>
    </row>
    <row r="23" spans="1:241" s="21" customFormat="1" x14ac:dyDescent="0.3">
      <c r="A23" s="18" t="s">
        <v>211</v>
      </c>
      <c r="B23" s="22" t="s">
        <v>189</v>
      </c>
      <c r="C23" s="55">
        <f t="shared" ref="C23:H23" si="23">+C24+C36+C34</f>
        <v>0</v>
      </c>
      <c r="D23" s="55">
        <f t="shared" si="23"/>
        <v>5736020</v>
      </c>
      <c r="E23" s="55">
        <f t="shared" si="23"/>
        <v>5736020</v>
      </c>
      <c r="F23" s="55">
        <f t="shared" si="23"/>
        <v>0</v>
      </c>
      <c r="G23" s="55">
        <f t="shared" si="23"/>
        <v>1476590</v>
      </c>
      <c r="H23" s="55">
        <f t="shared" si="23"/>
        <v>501663</v>
      </c>
    </row>
    <row r="24" spans="1:241" s="21" customFormat="1" ht="16.5" customHeight="1" x14ac:dyDescent="0.3">
      <c r="A24" s="18" t="s">
        <v>212</v>
      </c>
      <c r="B24" s="22" t="s">
        <v>213</v>
      </c>
      <c r="C24" s="55">
        <f t="shared" ref="C24:H24" si="24">C25+C28+C29+C30+C32+C26+C27+C31</f>
        <v>0</v>
      </c>
      <c r="D24" s="55">
        <f t="shared" si="24"/>
        <v>5524330</v>
      </c>
      <c r="E24" s="55">
        <f t="shared" si="24"/>
        <v>5524330</v>
      </c>
      <c r="F24" s="55">
        <f t="shared" si="24"/>
        <v>0</v>
      </c>
      <c r="G24" s="55">
        <f t="shared" si="24"/>
        <v>1444239</v>
      </c>
      <c r="H24" s="55">
        <f t="shared" si="24"/>
        <v>490714</v>
      </c>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row>
    <row r="25" spans="1:241" s="21" customFormat="1" ht="16.5" customHeight="1" x14ac:dyDescent="0.3">
      <c r="A25" s="24" t="s">
        <v>214</v>
      </c>
      <c r="B25" s="25" t="s">
        <v>215</v>
      </c>
      <c r="C25" s="56"/>
      <c r="D25" s="57">
        <v>4602080</v>
      </c>
      <c r="E25" s="57">
        <v>4602080</v>
      </c>
      <c r="F25" s="57"/>
      <c r="G25" s="46">
        <v>1245990</v>
      </c>
      <c r="H25" s="46">
        <v>422705</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row>
    <row r="26" spans="1:241" s="21" customFormat="1" x14ac:dyDescent="0.3">
      <c r="A26" s="24" t="s">
        <v>433</v>
      </c>
      <c r="B26" s="25" t="s">
        <v>216</v>
      </c>
      <c r="C26" s="56"/>
      <c r="D26" s="57">
        <v>612250</v>
      </c>
      <c r="E26" s="57">
        <v>612250</v>
      </c>
      <c r="F26" s="57"/>
      <c r="G26" s="46">
        <v>172919</v>
      </c>
      <c r="H26" s="46">
        <v>59152</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row>
    <row r="27" spans="1:241" s="21" customFormat="1" x14ac:dyDescent="0.3">
      <c r="A27" s="24" t="s">
        <v>434</v>
      </c>
      <c r="B27" s="25" t="s">
        <v>217</v>
      </c>
      <c r="C27" s="56"/>
      <c r="D27" s="57">
        <v>0</v>
      </c>
      <c r="E27" s="57">
        <v>0</v>
      </c>
      <c r="F27" s="57"/>
      <c r="G27" s="46">
        <v>0</v>
      </c>
      <c r="H27" s="46">
        <v>0</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row>
    <row r="28" spans="1:241" s="21" customFormat="1" ht="16.5" customHeight="1" x14ac:dyDescent="0.3">
      <c r="A28" s="24" t="s">
        <v>218</v>
      </c>
      <c r="B28" s="26" t="s">
        <v>219</v>
      </c>
      <c r="C28" s="56"/>
      <c r="D28" s="57">
        <v>13000</v>
      </c>
      <c r="E28" s="57">
        <v>13000</v>
      </c>
      <c r="F28" s="57"/>
      <c r="G28" s="46">
        <v>3087</v>
      </c>
      <c r="H28" s="46">
        <v>1029</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row>
    <row r="29" spans="1:241" s="21" customFormat="1" ht="16.5" customHeight="1" x14ac:dyDescent="0.3">
      <c r="A29" s="24" t="s">
        <v>220</v>
      </c>
      <c r="B29" s="26" t="s">
        <v>221</v>
      </c>
      <c r="C29" s="56"/>
      <c r="D29" s="57">
        <v>1000</v>
      </c>
      <c r="E29" s="57">
        <v>1000</v>
      </c>
      <c r="F29" s="57"/>
      <c r="G29" s="46">
        <v>80</v>
      </c>
      <c r="H29" s="46">
        <v>0</v>
      </c>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row>
    <row r="30" spans="1:241" ht="16.5" customHeight="1" x14ac:dyDescent="0.3">
      <c r="A30" s="24"/>
      <c r="B30" s="26" t="s">
        <v>222</v>
      </c>
      <c r="C30" s="56"/>
      <c r="D30" s="57">
        <v>0</v>
      </c>
      <c r="E30" s="57">
        <v>0</v>
      </c>
      <c r="F30" s="57"/>
      <c r="G30" s="46">
        <v>0</v>
      </c>
      <c r="H30" s="46">
        <v>0</v>
      </c>
    </row>
    <row r="31" spans="1:241" s="21" customFormat="1" ht="16.5" customHeight="1" x14ac:dyDescent="0.3">
      <c r="A31" s="24" t="s">
        <v>432</v>
      </c>
      <c r="B31" s="100" t="s">
        <v>428</v>
      </c>
      <c r="C31" s="56"/>
      <c r="D31" s="57">
        <v>207320</v>
      </c>
      <c r="E31" s="57">
        <v>207320</v>
      </c>
      <c r="F31" s="57"/>
      <c r="G31" s="46">
        <v>0</v>
      </c>
      <c r="H31" s="46">
        <v>0</v>
      </c>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row>
    <row r="32" spans="1:241" ht="16.5" customHeight="1" x14ac:dyDescent="0.3">
      <c r="A32" s="24" t="s">
        <v>223</v>
      </c>
      <c r="B32" s="26" t="s">
        <v>224</v>
      </c>
      <c r="C32" s="56"/>
      <c r="D32" s="57">
        <v>88680</v>
      </c>
      <c r="E32" s="57">
        <v>88680</v>
      </c>
      <c r="F32" s="57"/>
      <c r="G32" s="46">
        <v>22163</v>
      </c>
      <c r="H32" s="46">
        <v>7828</v>
      </c>
    </row>
    <row r="33" spans="1:241" ht="16.5" customHeight="1" x14ac:dyDescent="0.3">
      <c r="A33" s="24"/>
      <c r="B33" s="26" t="s">
        <v>225</v>
      </c>
      <c r="C33" s="56"/>
      <c r="D33" s="57">
        <v>0</v>
      </c>
      <c r="E33" s="57">
        <v>0</v>
      </c>
      <c r="F33" s="57"/>
      <c r="G33" s="46">
        <v>0</v>
      </c>
      <c r="H33" s="46">
        <v>0</v>
      </c>
    </row>
    <row r="34" spans="1:241" ht="16.5" customHeight="1" x14ac:dyDescent="0.3">
      <c r="A34" s="24"/>
      <c r="B34" s="22" t="s">
        <v>226</v>
      </c>
      <c r="C34" s="56">
        <f t="shared" ref="C34:H34" si="25">C35</f>
        <v>0</v>
      </c>
      <c r="D34" s="56">
        <f t="shared" si="25"/>
        <v>87390</v>
      </c>
      <c r="E34" s="56">
        <f t="shared" si="25"/>
        <v>87390</v>
      </c>
      <c r="F34" s="56">
        <f t="shared" si="25"/>
        <v>0</v>
      </c>
      <c r="G34" s="56">
        <f t="shared" si="25"/>
        <v>0</v>
      </c>
      <c r="H34" s="56">
        <f t="shared" si="25"/>
        <v>0</v>
      </c>
    </row>
    <row r="35" spans="1:241" ht="16.5" customHeight="1" x14ac:dyDescent="0.3">
      <c r="A35" s="24" t="s">
        <v>435</v>
      </c>
      <c r="B35" s="26" t="s">
        <v>227</v>
      </c>
      <c r="C35" s="56"/>
      <c r="D35" s="57">
        <v>87390</v>
      </c>
      <c r="E35" s="57">
        <v>87390</v>
      </c>
      <c r="F35" s="57"/>
      <c r="G35" s="46">
        <v>0</v>
      </c>
      <c r="H35" s="46">
        <v>0</v>
      </c>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row>
    <row r="36" spans="1:241" ht="16.5" customHeight="1" x14ac:dyDescent="0.3">
      <c r="A36" s="18" t="s">
        <v>228</v>
      </c>
      <c r="B36" s="22" t="s">
        <v>229</v>
      </c>
      <c r="C36" s="55">
        <f t="shared" ref="C36:H36" si="26">+C37+C38+C39+C40+C41+C42+C43</f>
        <v>0</v>
      </c>
      <c r="D36" s="55">
        <f t="shared" si="26"/>
        <v>124300</v>
      </c>
      <c r="E36" s="55">
        <f t="shared" si="26"/>
        <v>124300</v>
      </c>
      <c r="F36" s="55">
        <f t="shared" si="26"/>
        <v>0</v>
      </c>
      <c r="G36" s="55">
        <f t="shared" si="26"/>
        <v>32351</v>
      </c>
      <c r="H36" s="55">
        <f t="shared" si="26"/>
        <v>10949</v>
      </c>
    </row>
    <row r="37" spans="1:241" ht="16.5" customHeight="1" x14ac:dyDescent="0.3">
      <c r="A37" s="24" t="s">
        <v>230</v>
      </c>
      <c r="B37" s="26" t="s">
        <v>231</v>
      </c>
      <c r="C37" s="56"/>
      <c r="D37" s="57">
        <v>0</v>
      </c>
      <c r="E37" s="57">
        <v>0</v>
      </c>
      <c r="F37" s="57"/>
      <c r="G37" s="46">
        <v>0</v>
      </c>
      <c r="H37" s="46">
        <v>0</v>
      </c>
    </row>
    <row r="38" spans="1:241" ht="16.5" customHeight="1" x14ac:dyDescent="0.3">
      <c r="A38" s="24" t="s">
        <v>232</v>
      </c>
      <c r="B38" s="26" t="s">
        <v>233</v>
      </c>
      <c r="C38" s="56"/>
      <c r="D38" s="57">
        <v>0</v>
      </c>
      <c r="E38" s="57">
        <v>0</v>
      </c>
      <c r="F38" s="57"/>
      <c r="G38" s="46">
        <v>0</v>
      </c>
      <c r="H38" s="46">
        <v>0</v>
      </c>
    </row>
    <row r="39" spans="1:241" s="21" customFormat="1" ht="16.5" customHeight="1" x14ac:dyDescent="0.3">
      <c r="A39" s="24" t="s">
        <v>234</v>
      </c>
      <c r="B39" s="26" t="s">
        <v>235</v>
      </c>
      <c r="C39" s="56"/>
      <c r="D39" s="57">
        <v>0</v>
      </c>
      <c r="E39" s="57">
        <v>0</v>
      </c>
      <c r="F39" s="57"/>
      <c r="G39" s="46">
        <v>0</v>
      </c>
      <c r="H39" s="46">
        <v>0</v>
      </c>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row>
    <row r="40" spans="1:241" ht="16.5" customHeight="1" x14ac:dyDescent="0.3">
      <c r="A40" s="24" t="s">
        <v>236</v>
      </c>
      <c r="B40" s="27" t="s">
        <v>237</v>
      </c>
      <c r="C40" s="56"/>
      <c r="D40" s="57">
        <v>0</v>
      </c>
      <c r="E40" s="57">
        <v>0</v>
      </c>
      <c r="F40" s="57"/>
      <c r="G40" s="46">
        <v>0</v>
      </c>
      <c r="H40" s="46">
        <v>0</v>
      </c>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row>
    <row r="41" spans="1:241" ht="16.5" customHeight="1" x14ac:dyDescent="0.3">
      <c r="A41" s="24" t="s">
        <v>238</v>
      </c>
      <c r="B41" s="27" t="s">
        <v>41</v>
      </c>
      <c r="C41" s="56"/>
      <c r="D41" s="57">
        <v>0</v>
      </c>
      <c r="E41" s="57">
        <v>0</v>
      </c>
      <c r="F41" s="57"/>
      <c r="G41" s="46">
        <v>0</v>
      </c>
      <c r="H41" s="46">
        <v>0</v>
      </c>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row>
    <row r="42" spans="1:241" ht="16.5" customHeight="1" x14ac:dyDescent="0.3">
      <c r="A42" s="24" t="s">
        <v>431</v>
      </c>
      <c r="B42" s="27" t="s">
        <v>239</v>
      </c>
      <c r="C42" s="56"/>
      <c r="D42" s="57">
        <v>124300</v>
      </c>
      <c r="E42" s="57">
        <v>124300</v>
      </c>
      <c r="F42" s="57"/>
      <c r="G42" s="46">
        <v>32351</v>
      </c>
      <c r="H42" s="46">
        <v>10949</v>
      </c>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row>
    <row r="43" spans="1:241" ht="16.5" customHeight="1" x14ac:dyDescent="0.3">
      <c r="A43" s="24"/>
      <c r="B43" s="27" t="s">
        <v>240</v>
      </c>
      <c r="C43" s="56"/>
      <c r="D43" s="57">
        <v>0</v>
      </c>
      <c r="E43" s="57">
        <v>0</v>
      </c>
      <c r="F43" s="57"/>
      <c r="G43" s="46">
        <v>0</v>
      </c>
      <c r="H43" s="46"/>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row>
    <row r="44" spans="1:241" ht="16.5" customHeight="1" x14ac:dyDescent="0.3">
      <c r="A44" s="18" t="s">
        <v>241</v>
      </c>
      <c r="B44" s="22" t="s">
        <v>191</v>
      </c>
      <c r="C44" s="55">
        <f t="shared" ref="C44" si="27">+C45+C59+C58+C61+C64+C66+C67+C68+C65</f>
        <v>0</v>
      </c>
      <c r="D44" s="55">
        <f t="shared" ref="D44:H44" si="28">+D45+D59+D58+D61+D64+D66+D67+D68+D65</f>
        <v>260846070</v>
      </c>
      <c r="E44" s="55">
        <f t="shared" si="28"/>
        <v>274198710</v>
      </c>
      <c r="F44" s="55">
        <f t="shared" si="28"/>
        <v>0</v>
      </c>
      <c r="G44" s="55">
        <f t="shared" si="28"/>
        <v>144701318</v>
      </c>
      <c r="H44" s="55">
        <f t="shared" si="28"/>
        <v>48194910</v>
      </c>
    </row>
    <row r="45" spans="1:241" ht="16.5" customHeight="1" x14ac:dyDescent="0.3">
      <c r="A45" s="18" t="s">
        <v>242</v>
      </c>
      <c r="B45" s="22" t="s">
        <v>243</v>
      </c>
      <c r="C45" s="55">
        <f t="shared" ref="C45" si="29">+C46+C47+C48+C49+C50+C51+C52+C53+C55</f>
        <v>0</v>
      </c>
      <c r="D45" s="55">
        <f t="shared" ref="D45:H45" si="30">+D46+D47+D48+D49+D50+D51+D52+D53+D55</f>
        <v>260810070</v>
      </c>
      <c r="E45" s="55">
        <f t="shared" si="30"/>
        <v>274162710</v>
      </c>
      <c r="F45" s="55">
        <f t="shared" si="30"/>
        <v>0</v>
      </c>
      <c r="G45" s="55">
        <f t="shared" si="30"/>
        <v>144687513</v>
      </c>
      <c r="H45" s="55">
        <f t="shared" si="30"/>
        <v>48188342</v>
      </c>
    </row>
    <row r="46" spans="1:241" s="21" customFormat="1" ht="16.5" customHeight="1" x14ac:dyDescent="0.3">
      <c r="A46" s="24" t="s">
        <v>244</v>
      </c>
      <c r="B46" s="26" t="s">
        <v>245</v>
      </c>
      <c r="C46" s="56"/>
      <c r="D46" s="57">
        <v>36000</v>
      </c>
      <c r="E46" s="57">
        <v>36000</v>
      </c>
      <c r="F46" s="57"/>
      <c r="G46" s="46">
        <v>8977</v>
      </c>
      <c r="H46" s="46">
        <v>3482</v>
      </c>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row>
    <row r="47" spans="1:241" s="21" customFormat="1" ht="16.5" customHeight="1" x14ac:dyDescent="0.3">
      <c r="A47" s="24" t="s">
        <v>246</v>
      </c>
      <c r="B47" s="26" t="s">
        <v>247</v>
      </c>
      <c r="C47" s="56"/>
      <c r="D47" s="57">
        <v>4000</v>
      </c>
      <c r="E47" s="57">
        <v>4000</v>
      </c>
      <c r="F47" s="57"/>
      <c r="G47" s="46">
        <v>828</v>
      </c>
      <c r="H47" s="46">
        <v>828</v>
      </c>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row>
    <row r="48" spans="1:241" ht="16.5" customHeight="1" x14ac:dyDescent="0.3">
      <c r="A48" s="24" t="s">
        <v>248</v>
      </c>
      <c r="B48" s="26" t="s">
        <v>249</v>
      </c>
      <c r="C48" s="56"/>
      <c r="D48" s="57">
        <v>42000</v>
      </c>
      <c r="E48" s="57">
        <v>42000</v>
      </c>
      <c r="F48" s="57"/>
      <c r="G48" s="46">
        <v>14000</v>
      </c>
      <c r="H48" s="46">
        <v>6000</v>
      </c>
    </row>
    <row r="49" spans="1:241" ht="16.5" customHeight="1" x14ac:dyDescent="0.3">
      <c r="A49" s="24" t="s">
        <v>250</v>
      </c>
      <c r="B49" s="26" t="s">
        <v>251</v>
      </c>
      <c r="C49" s="56"/>
      <c r="D49" s="57">
        <v>6000</v>
      </c>
      <c r="E49" s="57">
        <v>6000</v>
      </c>
      <c r="F49" s="57"/>
      <c r="G49" s="46">
        <v>2192</v>
      </c>
      <c r="H49" s="46">
        <v>984</v>
      </c>
    </row>
    <row r="50" spans="1:241" ht="16.5" customHeight="1" x14ac:dyDescent="0.3">
      <c r="A50" s="24" t="s">
        <v>252</v>
      </c>
      <c r="B50" s="26" t="s">
        <v>253</v>
      </c>
      <c r="C50" s="56"/>
      <c r="D50" s="57">
        <v>10000</v>
      </c>
      <c r="E50" s="57">
        <v>10000</v>
      </c>
      <c r="F50" s="57"/>
      <c r="G50" s="46">
        <v>0</v>
      </c>
      <c r="H50" s="46">
        <v>0</v>
      </c>
    </row>
    <row r="51" spans="1:241" ht="16.5" customHeight="1" x14ac:dyDescent="0.3">
      <c r="A51" s="24" t="s">
        <v>254</v>
      </c>
      <c r="B51" s="26" t="s">
        <v>255</v>
      </c>
      <c r="C51" s="56"/>
      <c r="D51" s="57">
        <v>3000</v>
      </c>
      <c r="E51" s="57">
        <v>3000</v>
      </c>
      <c r="F51" s="57"/>
      <c r="G51" s="46">
        <v>2773</v>
      </c>
      <c r="H51" s="46">
        <v>898</v>
      </c>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row>
    <row r="52" spans="1:241" ht="16.5" customHeight="1" x14ac:dyDescent="0.3">
      <c r="A52" s="24" t="s">
        <v>256</v>
      </c>
      <c r="B52" s="26" t="s">
        <v>257</v>
      </c>
      <c r="C52" s="56"/>
      <c r="D52" s="57">
        <v>64000</v>
      </c>
      <c r="E52" s="57">
        <v>64000</v>
      </c>
      <c r="F52" s="57"/>
      <c r="G52" s="46">
        <v>17432</v>
      </c>
      <c r="H52" s="46">
        <v>5913</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row>
    <row r="53" spans="1:241" ht="16.5" customHeight="1" x14ac:dyDescent="0.35">
      <c r="A53" s="18" t="s">
        <v>258</v>
      </c>
      <c r="B53" s="22" t="s">
        <v>259</v>
      </c>
      <c r="C53" s="58">
        <f t="shared" ref="C53:H53" si="31">+C54+C88</f>
        <v>0</v>
      </c>
      <c r="D53" s="58">
        <f t="shared" si="31"/>
        <v>260293070</v>
      </c>
      <c r="E53" s="58">
        <f t="shared" si="31"/>
        <v>273645710</v>
      </c>
      <c r="F53" s="58">
        <f t="shared" si="31"/>
        <v>0</v>
      </c>
      <c r="G53" s="58">
        <f t="shared" si="31"/>
        <v>144549088</v>
      </c>
      <c r="H53" s="58">
        <f t="shared" si="31"/>
        <v>48138091</v>
      </c>
    </row>
    <row r="54" spans="1:241" ht="16.5" customHeight="1" x14ac:dyDescent="0.3">
      <c r="A54" s="29"/>
      <c r="B54" s="30" t="s">
        <v>260</v>
      </c>
      <c r="C54" s="59"/>
      <c r="D54" s="57">
        <v>12000</v>
      </c>
      <c r="E54" s="57">
        <v>12000</v>
      </c>
      <c r="F54" s="57"/>
      <c r="G54" s="46">
        <v>5599</v>
      </c>
      <c r="H54" s="46">
        <v>1629</v>
      </c>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row>
    <row r="55" spans="1:241" s="21" customFormat="1" ht="16.5" customHeight="1" x14ac:dyDescent="0.3">
      <c r="A55" s="24" t="s">
        <v>261</v>
      </c>
      <c r="B55" s="26" t="s">
        <v>262</v>
      </c>
      <c r="C55" s="56"/>
      <c r="D55" s="57">
        <v>352000</v>
      </c>
      <c r="E55" s="57">
        <v>352000</v>
      </c>
      <c r="F55" s="57"/>
      <c r="G55" s="46">
        <v>92223</v>
      </c>
      <c r="H55" s="46">
        <v>32146</v>
      </c>
    </row>
    <row r="56" spans="1:241" s="28" customFormat="1" ht="16.5" customHeight="1" x14ac:dyDescent="0.3">
      <c r="A56" s="24"/>
      <c r="B56" s="26" t="s">
        <v>263</v>
      </c>
      <c r="C56" s="56"/>
      <c r="D56" s="57">
        <v>0</v>
      </c>
      <c r="E56" s="57">
        <v>0</v>
      </c>
      <c r="F56" s="57"/>
      <c r="G56" s="46">
        <v>0</v>
      </c>
      <c r="H56" s="46">
        <v>0</v>
      </c>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row>
    <row r="57" spans="1:241" ht="16.5" customHeight="1" x14ac:dyDescent="0.3">
      <c r="A57" s="24"/>
      <c r="B57" s="26" t="s">
        <v>264</v>
      </c>
      <c r="C57" s="56"/>
      <c r="D57" s="57">
        <v>67000</v>
      </c>
      <c r="E57" s="57">
        <v>67000</v>
      </c>
      <c r="F57" s="57"/>
      <c r="G57" s="46">
        <v>13083</v>
      </c>
      <c r="H57" s="46">
        <v>5556</v>
      </c>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row>
    <row r="58" spans="1:241" s="21" customFormat="1" ht="16.5" customHeight="1" x14ac:dyDescent="0.3">
      <c r="A58" s="18" t="s">
        <v>265</v>
      </c>
      <c r="B58" s="26" t="s">
        <v>266</v>
      </c>
      <c r="C58" s="56"/>
      <c r="D58" s="57">
        <v>0</v>
      </c>
      <c r="E58" s="57">
        <v>0</v>
      </c>
      <c r="F58" s="57"/>
      <c r="G58" s="46">
        <v>0</v>
      </c>
      <c r="H58" s="46">
        <v>0</v>
      </c>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row>
    <row r="59" spans="1:241" s="21" customFormat="1" ht="16.5" customHeight="1" x14ac:dyDescent="0.3">
      <c r="A59" s="18" t="s">
        <v>267</v>
      </c>
      <c r="B59" s="22" t="s">
        <v>268</v>
      </c>
      <c r="C59" s="60">
        <f t="shared" ref="C59:H59" si="32">+C60</f>
        <v>0</v>
      </c>
      <c r="D59" s="60">
        <f t="shared" si="32"/>
        <v>9000</v>
      </c>
      <c r="E59" s="60">
        <f t="shared" si="32"/>
        <v>9000</v>
      </c>
      <c r="F59" s="60">
        <f t="shared" si="32"/>
        <v>0</v>
      </c>
      <c r="G59" s="60">
        <f t="shared" si="32"/>
        <v>8880</v>
      </c>
      <c r="H59" s="60">
        <f t="shared" si="32"/>
        <v>2881</v>
      </c>
    </row>
    <row r="60" spans="1:241" s="21" customFormat="1" ht="16.5" customHeight="1" x14ac:dyDescent="0.3">
      <c r="A60" s="24" t="s">
        <v>269</v>
      </c>
      <c r="B60" s="26" t="s">
        <v>270</v>
      </c>
      <c r="C60" s="56"/>
      <c r="D60" s="57">
        <v>9000</v>
      </c>
      <c r="E60" s="57">
        <v>9000</v>
      </c>
      <c r="F60" s="57"/>
      <c r="G60" s="46">
        <v>8880</v>
      </c>
      <c r="H60" s="46">
        <v>2881</v>
      </c>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row>
    <row r="61" spans="1:241" s="21" customFormat="1" ht="16.5" customHeight="1" x14ac:dyDescent="0.3">
      <c r="A61" s="18" t="s">
        <v>271</v>
      </c>
      <c r="B61" s="22" t="s">
        <v>272</v>
      </c>
      <c r="C61" s="55">
        <f t="shared" ref="C61:H61" si="33">+C62+C63</f>
        <v>0</v>
      </c>
      <c r="D61" s="55">
        <f t="shared" si="33"/>
        <v>7000</v>
      </c>
      <c r="E61" s="55">
        <f t="shared" si="33"/>
        <v>7000</v>
      </c>
      <c r="F61" s="55">
        <f t="shared" si="33"/>
        <v>0</v>
      </c>
      <c r="G61" s="55">
        <f t="shared" si="33"/>
        <v>1088</v>
      </c>
      <c r="H61" s="55">
        <f t="shared" si="33"/>
        <v>0</v>
      </c>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row>
    <row r="62" spans="1:241" ht="16.5" customHeight="1" x14ac:dyDescent="0.3">
      <c r="A62" s="18" t="s">
        <v>273</v>
      </c>
      <c r="B62" s="26" t="s">
        <v>274</v>
      </c>
      <c r="C62" s="56"/>
      <c r="D62" s="57">
        <v>7000</v>
      </c>
      <c r="E62" s="57">
        <v>7000</v>
      </c>
      <c r="F62" s="57"/>
      <c r="G62" s="46">
        <v>1088</v>
      </c>
      <c r="H62" s="46">
        <v>0</v>
      </c>
    </row>
    <row r="63" spans="1:241" s="21" customFormat="1" ht="16.5" customHeight="1" x14ac:dyDescent="0.3">
      <c r="A63" s="18" t="s">
        <v>275</v>
      </c>
      <c r="B63" s="26" t="s">
        <v>276</v>
      </c>
      <c r="C63" s="56"/>
      <c r="D63" s="57">
        <v>0</v>
      </c>
      <c r="E63" s="57">
        <v>0</v>
      </c>
      <c r="F63" s="57"/>
      <c r="G63" s="46">
        <v>0</v>
      </c>
      <c r="H63" s="46">
        <v>0</v>
      </c>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row>
    <row r="64" spans="1:241" ht="16.5" customHeight="1" x14ac:dyDescent="0.3">
      <c r="A64" s="24" t="s">
        <v>277</v>
      </c>
      <c r="B64" s="26" t="s">
        <v>278</v>
      </c>
      <c r="C64" s="56"/>
      <c r="D64" s="57">
        <v>4000</v>
      </c>
      <c r="E64" s="57">
        <v>4000</v>
      </c>
      <c r="F64" s="57"/>
      <c r="G64" s="46">
        <v>0</v>
      </c>
      <c r="H64" s="46">
        <v>0</v>
      </c>
    </row>
    <row r="65" spans="1:241" ht="16.5" customHeight="1" x14ac:dyDescent="0.3">
      <c r="A65" s="24" t="s">
        <v>279</v>
      </c>
      <c r="B65" s="25" t="s">
        <v>280</v>
      </c>
      <c r="C65" s="56"/>
      <c r="D65" s="57">
        <v>0</v>
      </c>
      <c r="E65" s="57">
        <v>0</v>
      </c>
      <c r="F65" s="57"/>
      <c r="G65" s="46">
        <v>0</v>
      </c>
      <c r="H65" s="46">
        <v>0</v>
      </c>
    </row>
    <row r="66" spans="1:241" ht="16.5" customHeight="1" x14ac:dyDescent="0.3">
      <c r="A66" s="24" t="s">
        <v>281</v>
      </c>
      <c r="B66" s="26" t="s">
        <v>282</v>
      </c>
      <c r="C66" s="56"/>
      <c r="D66" s="57">
        <v>0</v>
      </c>
      <c r="E66" s="57">
        <v>0</v>
      </c>
      <c r="F66" s="57"/>
      <c r="G66" s="46">
        <v>0</v>
      </c>
      <c r="H66" s="46">
        <v>0</v>
      </c>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row>
    <row r="67" spans="1:241" ht="16.5" customHeight="1" x14ac:dyDescent="0.3">
      <c r="A67" s="24" t="s">
        <v>283</v>
      </c>
      <c r="B67" s="26" t="s">
        <v>284</v>
      </c>
      <c r="C67" s="56"/>
      <c r="D67" s="57">
        <v>4000</v>
      </c>
      <c r="E67" s="57">
        <v>4000</v>
      </c>
      <c r="F67" s="57"/>
      <c r="G67" s="46">
        <v>547</v>
      </c>
      <c r="H67" s="46">
        <v>547</v>
      </c>
    </row>
    <row r="68" spans="1:241" ht="16.5" customHeight="1" x14ac:dyDescent="0.3">
      <c r="A68" s="18" t="s">
        <v>285</v>
      </c>
      <c r="B68" s="22" t="s">
        <v>286</v>
      </c>
      <c r="C68" s="60">
        <f t="shared" ref="C68:H68" si="34">+C69+C70</f>
        <v>0</v>
      </c>
      <c r="D68" s="60">
        <f t="shared" si="34"/>
        <v>12000</v>
      </c>
      <c r="E68" s="60">
        <f t="shared" si="34"/>
        <v>12000</v>
      </c>
      <c r="F68" s="60">
        <f t="shared" si="34"/>
        <v>0</v>
      </c>
      <c r="G68" s="60">
        <f t="shared" si="34"/>
        <v>3290</v>
      </c>
      <c r="H68" s="60">
        <f t="shared" si="34"/>
        <v>3140</v>
      </c>
    </row>
    <row r="69" spans="1:241" ht="16.5" customHeight="1" x14ac:dyDescent="0.3">
      <c r="A69" s="24" t="s">
        <v>287</v>
      </c>
      <c r="B69" s="26" t="s">
        <v>288</v>
      </c>
      <c r="C69" s="56"/>
      <c r="D69" s="57">
        <v>9000</v>
      </c>
      <c r="E69" s="57">
        <v>9000</v>
      </c>
      <c r="F69" s="57"/>
      <c r="G69" s="46">
        <v>2719</v>
      </c>
      <c r="H69" s="46">
        <v>2719</v>
      </c>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row>
    <row r="70" spans="1:241" s="21" customFormat="1" ht="16.5" customHeight="1" x14ac:dyDescent="0.3">
      <c r="A70" s="24" t="s">
        <v>289</v>
      </c>
      <c r="B70" s="26" t="s">
        <v>290</v>
      </c>
      <c r="C70" s="56"/>
      <c r="D70" s="57">
        <v>3000</v>
      </c>
      <c r="E70" s="57">
        <v>3000</v>
      </c>
      <c r="F70" s="57"/>
      <c r="G70" s="61">
        <v>571</v>
      </c>
      <c r="H70" s="61">
        <v>421</v>
      </c>
    </row>
    <row r="71" spans="1:241" ht="16.5" customHeight="1" x14ac:dyDescent="0.3">
      <c r="A71" s="18" t="s">
        <v>291</v>
      </c>
      <c r="B71" s="22" t="s">
        <v>193</v>
      </c>
      <c r="C71" s="54">
        <f>+C72</f>
        <v>0</v>
      </c>
      <c r="D71" s="54">
        <f t="shared" ref="D71:H72" si="35">+D72</f>
        <v>0</v>
      </c>
      <c r="E71" s="54">
        <f t="shared" si="35"/>
        <v>0</v>
      </c>
      <c r="F71" s="54">
        <f t="shared" si="35"/>
        <v>0</v>
      </c>
      <c r="G71" s="54">
        <f t="shared" si="35"/>
        <v>0</v>
      </c>
      <c r="H71" s="54">
        <f t="shared" si="35"/>
        <v>0</v>
      </c>
    </row>
    <row r="72" spans="1:241" ht="16.5" customHeight="1" x14ac:dyDescent="0.3">
      <c r="A72" s="31" t="s">
        <v>292</v>
      </c>
      <c r="B72" s="22" t="s">
        <v>293</v>
      </c>
      <c r="C72" s="54">
        <f>+C73</f>
        <v>0</v>
      </c>
      <c r="D72" s="54">
        <f t="shared" si="35"/>
        <v>0</v>
      </c>
      <c r="E72" s="54">
        <f t="shared" si="35"/>
        <v>0</v>
      </c>
      <c r="F72" s="54">
        <f t="shared" si="35"/>
        <v>0</v>
      </c>
      <c r="G72" s="54">
        <f t="shared" si="35"/>
        <v>0</v>
      </c>
      <c r="H72" s="54">
        <f t="shared" si="35"/>
        <v>0</v>
      </c>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row>
    <row r="73" spans="1:241" s="21" customFormat="1" ht="16.5" customHeight="1" x14ac:dyDescent="0.3">
      <c r="A73" s="31" t="s">
        <v>294</v>
      </c>
      <c r="B73" s="26" t="s">
        <v>295</v>
      </c>
      <c r="C73" s="56"/>
      <c r="D73" s="57">
        <v>0</v>
      </c>
      <c r="E73" s="57">
        <v>0</v>
      </c>
      <c r="F73" s="57"/>
      <c r="G73" s="46">
        <v>0</v>
      </c>
      <c r="H73" s="46">
        <v>0</v>
      </c>
    </row>
    <row r="74" spans="1:241" s="21" customFormat="1" ht="16.5" customHeight="1" x14ac:dyDescent="0.3">
      <c r="A74" s="31"/>
      <c r="B74" s="32" t="s">
        <v>199</v>
      </c>
      <c r="C74" s="56">
        <f t="shared" ref="C74:H74" si="36">C75+C76</f>
        <v>0</v>
      </c>
      <c r="D74" s="56">
        <f t="shared" si="36"/>
        <v>64000</v>
      </c>
      <c r="E74" s="56">
        <f t="shared" si="36"/>
        <v>64000</v>
      </c>
      <c r="F74" s="56">
        <f t="shared" si="36"/>
        <v>0</v>
      </c>
      <c r="G74" s="56">
        <f t="shared" si="36"/>
        <v>15601</v>
      </c>
      <c r="H74" s="56">
        <f t="shared" si="36"/>
        <v>4992</v>
      </c>
    </row>
    <row r="75" spans="1:241" s="21" customFormat="1" ht="16.5" customHeight="1" x14ac:dyDescent="0.3">
      <c r="A75" s="31"/>
      <c r="B75" s="33" t="s">
        <v>296</v>
      </c>
      <c r="C75" s="56"/>
      <c r="D75" s="57">
        <v>0</v>
      </c>
      <c r="E75" s="57">
        <v>0</v>
      </c>
      <c r="F75" s="57"/>
      <c r="G75" s="46">
        <v>0</v>
      </c>
      <c r="H75" s="46">
        <v>0</v>
      </c>
    </row>
    <row r="76" spans="1:241" ht="16.5" customHeight="1" x14ac:dyDescent="0.3">
      <c r="A76" s="31"/>
      <c r="B76" s="33" t="s">
        <v>297</v>
      </c>
      <c r="C76" s="56"/>
      <c r="D76" s="57">
        <v>64000</v>
      </c>
      <c r="E76" s="57">
        <v>64000</v>
      </c>
      <c r="F76" s="57"/>
      <c r="G76" s="46">
        <v>15601</v>
      </c>
      <c r="H76" s="46">
        <v>4992</v>
      </c>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row>
    <row r="77" spans="1:241" s="21" customFormat="1" ht="16.5" customHeight="1" x14ac:dyDescent="0.3">
      <c r="A77" s="18" t="s">
        <v>298</v>
      </c>
      <c r="B77" s="22" t="s">
        <v>201</v>
      </c>
      <c r="C77" s="55">
        <f t="shared" ref="C77:H77" si="37">+C78</f>
        <v>0</v>
      </c>
      <c r="D77" s="55">
        <f t="shared" si="37"/>
        <v>0</v>
      </c>
      <c r="E77" s="55">
        <f t="shared" si="37"/>
        <v>0</v>
      </c>
      <c r="F77" s="55">
        <f t="shared" si="37"/>
        <v>0</v>
      </c>
      <c r="G77" s="55">
        <f t="shared" si="37"/>
        <v>0</v>
      </c>
      <c r="H77" s="55">
        <f t="shared" si="37"/>
        <v>0</v>
      </c>
    </row>
    <row r="78" spans="1:241" s="21" customFormat="1" ht="16.5" customHeight="1" x14ac:dyDescent="0.3">
      <c r="A78" s="18" t="s">
        <v>299</v>
      </c>
      <c r="B78" s="22" t="s">
        <v>203</v>
      </c>
      <c r="C78" s="55">
        <f t="shared" ref="C78" si="38">+C79+C84</f>
        <v>0</v>
      </c>
      <c r="D78" s="55">
        <f t="shared" ref="D78:H78" si="39">+D79+D84</f>
        <v>0</v>
      </c>
      <c r="E78" s="55">
        <f t="shared" si="39"/>
        <v>0</v>
      </c>
      <c r="F78" s="55">
        <f t="shared" si="39"/>
        <v>0</v>
      </c>
      <c r="G78" s="55">
        <f t="shared" si="39"/>
        <v>0</v>
      </c>
      <c r="H78" s="55">
        <f t="shared" si="39"/>
        <v>0</v>
      </c>
    </row>
    <row r="79" spans="1:241" s="21" customFormat="1" ht="16.5" customHeight="1" x14ac:dyDescent="0.3">
      <c r="A79" s="18" t="s">
        <v>300</v>
      </c>
      <c r="B79" s="22" t="s">
        <v>301</v>
      </c>
      <c r="C79" s="55">
        <f t="shared" ref="C79" si="40">+C81+C83+C82+C80</f>
        <v>0</v>
      </c>
      <c r="D79" s="55">
        <f t="shared" ref="D79:H79" si="41">+D81+D83+D82+D80</f>
        <v>0</v>
      </c>
      <c r="E79" s="55">
        <f t="shared" si="41"/>
        <v>0</v>
      </c>
      <c r="F79" s="55">
        <f t="shared" si="41"/>
        <v>0</v>
      </c>
      <c r="G79" s="55">
        <f t="shared" si="41"/>
        <v>0</v>
      </c>
      <c r="H79" s="55">
        <f t="shared" si="41"/>
        <v>0</v>
      </c>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row>
    <row r="80" spans="1:241" s="21" customFormat="1" ht="16.5" customHeight="1" x14ac:dyDescent="0.3">
      <c r="A80" s="18"/>
      <c r="B80" s="25" t="s">
        <v>302</v>
      </c>
      <c r="C80" s="55"/>
      <c r="D80" s="57">
        <v>0</v>
      </c>
      <c r="E80" s="57">
        <v>0</v>
      </c>
      <c r="F80" s="57"/>
      <c r="G80" s="46">
        <v>0</v>
      </c>
      <c r="H80" s="46">
        <v>0</v>
      </c>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row>
    <row r="81" spans="1:241" s="21" customFormat="1" ht="16.5" customHeight="1" x14ac:dyDescent="0.3">
      <c r="A81" s="24" t="s">
        <v>303</v>
      </c>
      <c r="B81" s="26" t="s">
        <v>304</v>
      </c>
      <c r="C81" s="56"/>
      <c r="D81" s="57">
        <v>0</v>
      </c>
      <c r="E81" s="57">
        <v>0</v>
      </c>
      <c r="F81" s="57"/>
      <c r="G81" s="46">
        <v>0</v>
      </c>
      <c r="H81" s="46">
        <v>0</v>
      </c>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row>
    <row r="82" spans="1:241" s="21" customFormat="1" ht="16.5" customHeight="1" x14ac:dyDescent="0.3">
      <c r="A82" s="24" t="s">
        <v>305</v>
      </c>
      <c r="B82" s="25" t="s">
        <v>306</v>
      </c>
      <c r="C82" s="56"/>
      <c r="D82" s="57">
        <v>0</v>
      </c>
      <c r="E82" s="57">
        <v>0</v>
      </c>
      <c r="F82" s="57"/>
      <c r="G82" s="46">
        <v>0</v>
      </c>
      <c r="H82" s="46">
        <v>0</v>
      </c>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row>
    <row r="83" spans="1:241" ht="16.5" customHeight="1" x14ac:dyDescent="0.3">
      <c r="A83" s="24" t="s">
        <v>307</v>
      </c>
      <c r="B83" s="26" t="s">
        <v>308</v>
      </c>
      <c r="C83" s="56"/>
      <c r="D83" s="57">
        <v>0</v>
      </c>
      <c r="E83" s="57">
        <v>0</v>
      </c>
      <c r="F83" s="57"/>
      <c r="G83" s="46">
        <v>0</v>
      </c>
      <c r="H83" s="46">
        <v>0</v>
      </c>
    </row>
    <row r="84" spans="1:241" ht="16.5" customHeight="1" x14ac:dyDescent="0.3">
      <c r="A84" s="34"/>
      <c r="B84" s="25" t="s">
        <v>309</v>
      </c>
      <c r="C84" s="56"/>
      <c r="D84" s="57">
        <v>0</v>
      </c>
      <c r="E84" s="57">
        <v>0</v>
      </c>
      <c r="F84" s="57"/>
      <c r="G84" s="46">
        <v>0</v>
      </c>
      <c r="H84" s="46">
        <v>0</v>
      </c>
    </row>
    <row r="85" spans="1:241" ht="16.5" customHeight="1" x14ac:dyDescent="0.3">
      <c r="A85" s="24" t="s">
        <v>210</v>
      </c>
      <c r="B85" s="26" t="s">
        <v>310</v>
      </c>
      <c r="C85" s="56"/>
      <c r="D85" s="57">
        <v>0</v>
      </c>
      <c r="E85" s="57">
        <v>0</v>
      </c>
      <c r="F85" s="57"/>
      <c r="G85" s="46">
        <v>0</v>
      </c>
      <c r="H85" s="46">
        <v>0</v>
      </c>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row>
    <row r="86" spans="1:241" ht="16.5" customHeight="1" x14ac:dyDescent="0.3">
      <c r="A86" s="24" t="s">
        <v>311</v>
      </c>
      <c r="B86" s="26" t="s">
        <v>312</v>
      </c>
      <c r="C86" s="54">
        <f t="shared" ref="C86:H86" si="42">+C44-C88+C23+C77+C171+C74</f>
        <v>0</v>
      </c>
      <c r="D86" s="54">
        <f t="shared" si="42"/>
        <v>184648040</v>
      </c>
      <c r="E86" s="54">
        <f t="shared" si="42"/>
        <v>184648040</v>
      </c>
      <c r="F86" s="54">
        <f t="shared" si="42"/>
        <v>0</v>
      </c>
      <c r="G86" s="54">
        <f t="shared" si="42"/>
        <v>54981056</v>
      </c>
      <c r="H86" s="54">
        <f t="shared" si="42"/>
        <v>17904859</v>
      </c>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row>
    <row r="87" spans="1:241" ht="16.5" customHeight="1" x14ac:dyDescent="0.3">
      <c r="A87" s="24"/>
      <c r="B87" s="26" t="s">
        <v>313</v>
      </c>
      <c r="C87" s="54"/>
      <c r="D87" s="57"/>
      <c r="E87" s="57"/>
      <c r="F87" s="57"/>
      <c r="G87" s="57"/>
      <c r="H87" s="57"/>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row>
    <row r="88" spans="1:241" ht="16.5" customHeight="1" x14ac:dyDescent="0.35">
      <c r="A88" s="24"/>
      <c r="B88" s="22" t="s">
        <v>314</v>
      </c>
      <c r="C88" s="62">
        <f>+C89+C130+C153+C155+C166+C168</f>
        <v>0</v>
      </c>
      <c r="D88" s="62">
        <f t="shared" ref="D88:H88" si="43">+D89+D130+D153+D155+D166+D168</f>
        <v>260281070</v>
      </c>
      <c r="E88" s="62">
        <f t="shared" si="43"/>
        <v>273633710</v>
      </c>
      <c r="F88" s="62">
        <f t="shared" si="43"/>
        <v>0</v>
      </c>
      <c r="G88" s="62">
        <f t="shared" si="43"/>
        <v>144543489</v>
      </c>
      <c r="H88" s="62">
        <f t="shared" si="43"/>
        <v>48136462</v>
      </c>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row>
    <row r="89" spans="1:241" s="28" customFormat="1" ht="16.5" customHeight="1" x14ac:dyDescent="0.3">
      <c r="A89" s="18" t="s">
        <v>315</v>
      </c>
      <c r="B89" s="22" t="s">
        <v>316</v>
      </c>
      <c r="C89" s="55">
        <f t="shared" ref="C89" si="44">+C90+C97+C110+C126+C128</f>
        <v>0</v>
      </c>
      <c r="D89" s="55">
        <f t="shared" ref="D89:H89" si="45">+D90+D97+D110+D126+D128</f>
        <v>113606000</v>
      </c>
      <c r="E89" s="55">
        <f t="shared" si="45"/>
        <v>127122240</v>
      </c>
      <c r="F89" s="55">
        <f t="shared" si="45"/>
        <v>0</v>
      </c>
      <c r="G89" s="55">
        <f t="shared" si="45"/>
        <v>69799503</v>
      </c>
      <c r="H89" s="55">
        <f t="shared" si="45"/>
        <v>20310558</v>
      </c>
    </row>
    <row r="90" spans="1:241" s="28" customFormat="1" ht="16.5" customHeight="1" x14ac:dyDescent="0.3">
      <c r="A90" s="24" t="s">
        <v>317</v>
      </c>
      <c r="B90" s="22" t="s">
        <v>318</v>
      </c>
      <c r="C90" s="54">
        <f t="shared" ref="C90" si="46">+C91+C94+C95+C92+C93</f>
        <v>0</v>
      </c>
      <c r="D90" s="54">
        <f t="shared" ref="D90:H90" si="47">+D91+D94+D95+D92+D93</f>
        <v>48591000</v>
      </c>
      <c r="E90" s="54">
        <f t="shared" si="47"/>
        <v>57112000</v>
      </c>
      <c r="F90" s="54">
        <f t="shared" si="47"/>
        <v>0</v>
      </c>
      <c r="G90" s="54">
        <f t="shared" si="47"/>
        <v>32841472</v>
      </c>
      <c r="H90" s="54">
        <f t="shared" si="47"/>
        <v>9334484</v>
      </c>
    </row>
    <row r="91" spans="1:241" s="28" customFormat="1" ht="16.5" customHeight="1" x14ac:dyDescent="0.3">
      <c r="A91" s="24"/>
      <c r="B91" s="25" t="s">
        <v>319</v>
      </c>
      <c r="C91" s="56"/>
      <c r="D91" s="57">
        <v>46600000</v>
      </c>
      <c r="E91" s="57">
        <v>55248000</v>
      </c>
      <c r="F91" s="57"/>
      <c r="G91" s="46">
        <v>31947426</v>
      </c>
      <c r="H91" s="46">
        <v>8622304</v>
      </c>
    </row>
    <row r="92" spans="1:241" s="28" customFormat="1" ht="16.5" customHeight="1" x14ac:dyDescent="0.3">
      <c r="A92" s="24"/>
      <c r="B92" s="25" t="s">
        <v>320</v>
      </c>
      <c r="C92" s="56"/>
      <c r="D92" s="57">
        <v>0</v>
      </c>
      <c r="E92" s="57">
        <v>0</v>
      </c>
      <c r="F92" s="57"/>
      <c r="G92" s="46">
        <v>0</v>
      </c>
      <c r="H92" s="46">
        <v>0</v>
      </c>
    </row>
    <row r="93" spans="1:241" s="28" customFormat="1" ht="16.5" customHeight="1" x14ac:dyDescent="0.3">
      <c r="A93" s="24"/>
      <c r="B93" s="25" t="s">
        <v>321</v>
      </c>
      <c r="C93" s="56"/>
      <c r="D93" s="57">
        <v>650000</v>
      </c>
      <c r="E93" s="57">
        <v>561000</v>
      </c>
      <c r="F93" s="57"/>
      <c r="G93" s="46">
        <v>268086</v>
      </c>
      <c r="H93" s="46">
        <v>95220</v>
      </c>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row>
    <row r="94" spans="1:241" s="28" customFormat="1" ht="16.5" customHeight="1" x14ac:dyDescent="0.3">
      <c r="A94" s="24"/>
      <c r="B94" s="25" t="s">
        <v>322</v>
      </c>
      <c r="C94" s="56"/>
      <c r="D94" s="57">
        <v>54000</v>
      </c>
      <c r="E94" s="57">
        <v>54000</v>
      </c>
      <c r="F94" s="57"/>
      <c r="G94" s="46">
        <v>27000</v>
      </c>
      <c r="H94" s="46">
        <v>18000</v>
      </c>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row>
    <row r="95" spans="1:241" s="28" customFormat="1" ht="16.5" customHeight="1" x14ac:dyDescent="0.3">
      <c r="A95" s="24"/>
      <c r="B95" s="25" t="s">
        <v>323</v>
      </c>
      <c r="C95" s="56"/>
      <c r="D95" s="57">
        <v>1287000</v>
      </c>
      <c r="E95" s="57">
        <v>1249000</v>
      </c>
      <c r="F95" s="57"/>
      <c r="G95" s="46">
        <v>598960</v>
      </c>
      <c r="H95" s="46">
        <v>598960</v>
      </c>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row>
    <row r="96" spans="1:241" x14ac:dyDescent="0.3">
      <c r="A96" s="24"/>
      <c r="B96" s="26" t="s">
        <v>313</v>
      </c>
      <c r="C96" s="56"/>
      <c r="D96" s="57">
        <v>0</v>
      </c>
      <c r="E96" s="57">
        <v>0</v>
      </c>
      <c r="F96" s="57"/>
      <c r="G96" s="46">
        <v>-2082</v>
      </c>
      <c r="H96" s="46">
        <v>-328</v>
      </c>
    </row>
    <row r="97" spans="1:241" ht="30" x14ac:dyDescent="0.3">
      <c r="A97" s="24" t="s">
        <v>324</v>
      </c>
      <c r="B97" s="22" t="s">
        <v>325</v>
      </c>
      <c r="C97" s="56">
        <f t="shared" ref="C97:H97" si="48">C98+C99+C100+C101+C102+C103+C105+C104+C106</f>
        <v>0</v>
      </c>
      <c r="D97" s="56">
        <f t="shared" si="48"/>
        <v>48041000</v>
      </c>
      <c r="E97" s="56">
        <f t="shared" si="48"/>
        <v>53121630</v>
      </c>
      <c r="F97" s="56">
        <f t="shared" si="48"/>
        <v>0</v>
      </c>
      <c r="G97" s="56">
        <f t="shared" si="48"/>
        <v>28519477</v>
      </c>
      <c r="H97" s="56">
        <f t="shared" si="48"/>
        <v>8193406</v>
      </c>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c r="IB97" s="21"/>
      <c r="IC97" s="21"/>
      <c r="ID97" s="21"/>
      <c r="IE97" s="21"/>
      <c r="IF97" s="21"/>
      <c r="IG97" s="21"/>
    </row>
    <row r="98" spans="1:241" ht="16.5" customHeight="1" x14ac:dyDescent="0.3">
      <c r="A98" s="24"/>
      <c r="B98" s="25" t="s">
        <v>326</v>
      </c>
      <c r="C98" s="56"/>
      <c r="D98" s="57">
        <v>1447000</v>
      </c>
      <c r="E98" s="57">
        <v>2573310</v>
      </c>
      <c r="F98" s="57"/>
      <c r="G98" s="46">
        <v>1843282</v>
      </c>
      <c r="H98" s="46">
        <v>276689</v>
      </c>
    </row>
    <row r="99" spans="1:241" x14ac:dyDescent="0.3">
      <c r="A99" s="24"/>
      <c r="B99" s="25" t="s">
        <v>327</v>
      </c>
      <c r="C99" s="56"/>
      <c r="D99" s="57">
        <v>0</v>
      </c>
      <c r="E99" s="57">
        <v>0</v>
      </c>
      <c r="F99" s="57"/>
      <c r="G99" s="46">
        <v>0</v>
      </c>
      <c r="H99" s="46">
        <v>0</v>
      </c>
    </row>
    <row r="100" spans="1:241" s="21" customFormat="1" ht="16.5" customHeight="1" x14ac:dyDescent="0.3">
      <c r="A100" s="24"/>
      <c r="B100" s="25" t="s">
        <v>328</v>
      </c>
      <c r="C100" s="56"/>
      <c r="D100" s="57">
        <v>4707000</v>
      </c>
      <c r="E100" s="57">
        <v>5632350</v>
      </c>
      <c r="F100" s="57"/>
      <c r="G100" s="46">
        <v>3025325</v>
      </c>
      <c r="H100" s="46">
        <v>956701</v>
      </c>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row>
    <row r="101" spans="1:241" ht="16.5" customHeight="1" x14ac:dyDescent="0.3">
      <c r="A101" s="24"/>
      <c r="B101" s="25" t="s">
        <v>329</v>
      </c>
      <c r="C101" s="56"/>
      <c r="D101" s="57">
        <v>14544000</v>
      </c>
      <c r="E101" s="57">
        <v>16356370</v>
      </c>
      <c r="F101" s="57"/>
      <c r="G101" s="46">
        <v>8940346</v>
      </c>
      <c r="H101" s="46">
        <v>1883551</v>
      </c>
    </row>
    <row r="102" spans="1:241" x14ac:dyDescent="0.3">
      <c r="A102" s="24"/>
      <c r="B102" s="35" t="s">
        <v>330</v>
      </c>
      <c r="C102" s="56"/>
      <c r="D102" s="57">
        <v>16000</v>
      </c>
      <c r="E102" s="57">
        <v>15160</v>
      </c>
      <c r="F102" s="57"/>
      <c r="G102" s="46">
        <v>6148</v>
      </c>
      <c r="H102" s="46">
        <v>3002</v>
      </c>
    </row>
    <row r="103" spans="1:241" ht="30" x14ac:dyDescent="0.3">
      <c r="A103" s="24"/>
      <c r="B103" s="25" t="s">
        <v>331</v>
      </c>
      <c r="C103" s="56"/>
      <c r="D103" s="57">
        <v>528000</v>
      </c>
      <c r="E103" s="57">
        <v>426210</v>
      </c>
      <c r="F103" s="57"/>
      <c r="G103" s="46">
        <v>180195</v>
      </c>
      <c r="H103" s="46">
        <v>51391</v>
      </c>
    </row>
    <row r="104" spans="1:241" ht="16.5" customHeight="1" x14ac:dyDescent="0.3">
      <c r="A104" s="24"/>
      <c r="B104" s="36" t="s">
        <v>332</v>
      </c>
      <c r="C104" s="56"/>
      <c r="D104" s="57">
        <v>0</v>
      </c>
      <c r="E104" s="57">
        <v>0</v>
      </c>
      <c r="F104" s="57"/>
      <c r="G104" s="46">
        <v>0</v>
      </c>
      <c r="H104" s="46">
        <v>0</v>
      </c>
    </row>
    <row r="105" spans="1:241" x14ac:dyDescent="0.3">
      <c r="A105" s="24"/>
      <c r="B105" s="36" t="s">
        <v>333</v>
      </c>
      <c r="C105" s="56"/>
      <c r="D105" s="57">
        <v>20917000</v>
      </c>
      <c r="E105" s="57">
        <v>22464970</v>
      </c>
      <c r="F105" s="57"/>
      <c r="G105" s="63">
        <v>11747949</v>
      </c>
      <c r="H105" s="63">
        <v>4266727</v>
      </c>
    </row>
    <row r="106" spans="1:241" ht="16.5" customHeight="1" x14ac:dyDescent="0.3">
      <c r="A106" s="24"/>
      <c r="B106" s="37" t="s">
        <v>334</v>
      </c>
      <c r="C106" s="56">
        <f t="shared" ref="C106:H106" si="49">C107+C108</f>
        <v>0</v>
      </c>
      <c r="D106" s="56">
        <f t="shared" si="49"/>
        <v>5882000</v>
      </c>
      <c r="E106" s="56">
        <f t="shared" si="49"/>
        <v>5653260</v>
      </c>
      <c r="F106" s="56">
        <f t="shared" si="49"/>
        <v>0</v>
      </c>
      <c r="G106" s="56">
        <f t="shared" si="49"/>
        <v>2776232</v>
      </c>
      <c r="H106" s="56">
        <f t="shared" si="49"/>
        <v>755345</v>
      </c>
    </row>
    <row r="107" spans="1:241" ht="16.5" customHeight="1" x14ac:dyDescent="0.3">
      <c r="A107" s="24"/>
      <c r="B107" s="36" t="s">
        <v>335</v>
      </c>
      <c r="C107" s="56"/>
      <c r="D107" s="57">
        <v>5771000</v>
      </c>
      <c r="E107" s="57">
        <v>5530830</v>
      </c>
      <c r="F107" s="57"/>
      <c r="G107" s="46">
        <v>2725815</v>
      </c>
      <c r="H107" s="46">
        <v>755345</v>
      </c>
    </row>
    <row r="108" spans="1:241" x14ac:dyDescent="0.3">
      <c r="A108" s="24"/>
      <c r="B108" s="36" t="s">
        <v>336</v>
      </c>
      <c r="C108" s="56"/>
      <c r="D108" s="57">
        <v>111000</v>
      </c>
      <c r="E108" s="57">
        <v>122430</v>
      </c>
      <c r="F108" s="57"/>
      <c r="G108" s="46">
        <v>50417</v>
      </c>
      <c r="H108" s="46">
        <v>0</v>
      </c>
    </row>
    <row r="109" spans="1:241" x14ac:dyDescent="0.3">
      <c r="A109" s="24"/>
      <c r="B109" s="26" t="s">
        <v>313</v>
      </c>
      <c r="C109" s="56"/>
      <c r="D109" s="57">
        <v>0</v>
      </c>
      <c r="E109" s="57">
        <v>0</v>
      </c>
      <c r="F109" s="57"/>
      <c r="G109" s="46">
        <v>-3039</v>
      </c>
      <c r="H109" s="46">
        <v>0</v>
      </c>
    </row>
    <row r="110" spans="1:241" ht="30" x14ac:dyDescent="0.3">
      <c r="A110" s="18" t="s">
        <v>337</v>
      </c>
      <c r="B110" s="22" t="s">
        <v>338</v>
      </c>
      <c r="C110" s="56">
        <f t="shared" ref="C110:H110" si="50">C111+C112+C113+C114+C115+C116+C117+C118+C119+C120</f>
        <v>0</v>
      </c>
      <c r="D110" s="56">
        <f t="shared" si="50"/>
        <v>2542000</v>
      </c>
      <c r="E110" s="56">
        <f t="shared" si="50"/>
        <v>2645430</v>
      </c>
      <c r="F110" s="56">
        <f t="shared" si="50"/>
        <v>0</v>
      </c>
      <c r="G110" s="56">
        <f t="shared" si="50"/>
        <v>1411385</v>
      </c>
      <c r="H110" s="56">
        <f t="shared" si="50"/>
        <v>566499</v>
      </c>
    </row>
    <row r="111" spans="1:241" x14ac:dyDescent="0.3">
      <c r="A111" s="24"/>
      <c r="B111" s="25" t="s">
        <v>329</v>
      </c>
      <c r="C111" s="56"/>
      <c r="D111" s="57">
        <v>1677000</v>
      </c>
      <c r="E111" s="57">
        <v>1688130</v>
      </c>
      <c r="F111" s="57"/>
      <c r="G111" s="46">
        <v>851114</v>
      </c>
      <c r="H111" s="46">
        <v>272914</v>
      </c>
    </row>
    <row r="112" spans="1:241" x14ac:dyDescent="0.3">
      <c r="A112" s="24"/>
      <c r="B112" s="38" t="s">
        <v>339</v>
      </c>
      <c r="C112" s="56"/>
      <c r="D112" s="57">
        <v>61000</v>
      </c>
      <c r="E112" s="57">
        <v>86190</v>
      </c>
      <c r="F112" s="57"/>
      <c r="G112" s="46">
        <v>58183</v>
      </c>
      <c r="H112" s="46">
        <v>0</v>
      </c>
    </row>
    <row r="113" spans="1:241" ht="16.5" customHeight="1" x14ac:dyDescent="0.3">
      <c r="A113" s="24"/>
      <c r="B113" s="39" t="s">
        <v>340</v>
      </c>
      <c r="C113" s="56"/>
      <c r="D113" s="57">
        <v>141000</v>
      </c>
      <c r="E113" s="57">
        <v>134360</v>
      </c>
      <c r="F113" s="57"/>
      <c r="G113" s="46">
        <v>68349</v>
      </c>
      <c r="H113" s="46">
        <v>27595</v>
      </c>
    </row>
    <row r="114" spans="1:241" x14ac:dyDescent="0.3">
      <c r="A114" s="24"/>
      <c r="B114" s="39" t="s">
        <v>341</v>
      </c>
      <c r="C114" s="56"/>
      <c r="D114" s="57">
        <v>0</v>
      </c>
      <c r="E114" s="57">
        <v>0</v>
      </c>
      <c r="F114" s="57"/>
      <c r="G114" s="46">
        <v>0</v>
      </c>
      <c r="H114" s="46">
        <v>0</v>
      </c>
    </row>
    <row r="115" spans="1:241" ht="16.5" customHeight="1" x14ac:dyDescent="0.3">
      <c r="A115" s="24"/>
      <c r="B115" s="39" t="s">
        <v>342</v>
      </c>
      <c r="C115" s="56"/>
      <c r="D115" s="57">
        <v>0</v>
      </c>
      <c r="E115" s="57">
        <v>0</v>
      </c>
      <c r="F115" s="57"/>
      <c r="G115" s="46">
        <v>0</v>
      </c>
      <c r="H115" s="46">
        <v>0</v>
      </c>
    </row>
    <row r="116" spans="1:241" ht="16.5" customHeight="1" x14ac:dyDescent="0.3">
      <c r="A116" s="24"/>
      <c r="B116" s="25" t="s">
        <v>326</v>
      </c>
      <c r="C116" s="56"/>
      <c r="D116" s="57">
        <v>0</v>
      </c>
      <c r="E116" s="57">
        <v>0</v>
      </c>
      <c r="F116" s="57"/>
      <c r="G116" s="46">
        <v>0</v>
      </c>
      <c r="H116" s="46">
        <v>0</v>
      </c>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c r="HE116" s="21"/>
      <c r="HF116" s="21"/>
      <c r="HG116" s="21"/>
      <c r="HH116" s="21"/>
      <c r="HI116" s="21"/>
      <c r="HJ116" s="21"/>
      <c r="HK116" s="21"/>
      <c r="HL116" s="21"/>
      <c r="HM116" s="21"/>
      <c r="HN116" s="21"/>
      <c r="HO116" s="21"/>
      <c r="HP116" s="21"/>
      <c r="HQ116" s="21"/>
      <c r="HR116" s="21"/>
      <c r="HS116" s="21"/>
      <c r="HT116" s="21"/>
      <c r="HU116" s="21"/>
      <c r="HV116" s="21"/>
      <c r="HW116" s="21"/>
      <c r="HX116" s="21"/>
      <c r="HY116" s="21"/>
      <c r="HZ116" s="21"/>
      <c r="IA116" s="21"/>
      <c r="IB116" s="21"/>
      <c r="IC116" s="21"/>
      <c r="ID116" s="21"/>
      <c r="IE116" s="21"/>
      <c r="IF116" s="21"/>
      <c r="IG116" s="21"/>
    </row>
    <row r="117" spans="1:241" ht="16.5" customHeight="1" x14ac:dyDescent="0.3">
      <c r="A117" s="24"/>
      <c r="B117" s="39" t="s">
        <v>343</v>
      </c>
      <c r="C117" s="56"/>
      <c r="D117" s="57">
        <v>663000</v>
      </c>
      <c r="E117" s="57">
        <v>736750</v>
      </c>
      <c r="F117" s="57"/>
      <c r="G117" s="64">
        <v>433739</v>
      </c>
      <c r="H117" s="64">
        <v>265990</v>
      </c>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row>
    <row r="118" spans="1:241" x14ac:dyDescent="0.3">
      <c r="A118" s="24"/>
      <c r="B118" s="40" t="s">
        <v>344</v>
      </c>
      <c r="C118" s="56"/>
      <c r="D118" s="57">
        <v>0</v>
      </c>
      <c r="E118" s="57">
        <v>0</v>
      </c>
      <c r="F118" s="57"/>
      <c r="G118" s="64">
        <v>0</v>
      </c>
      <c r="H118" s="64">
        <v>0</v>
      </c>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row>
    <row r="119" spans="1:241" s="21" customFormat="1" ht="30" x14ac:dyDescent="0.3">
      <c r="A119" s="24"/>
      <c r="B119" s="40" t="s">
        <v>345</v>
      </c>
      <c r="C119" s="56"/>
      <c r="D119" s="57">
        <v>0</v>
      </c>
      <c r="E119" s="57">
        <v>0</v>
      </c>
      <c r="F119" s="57"/>
      <c r="G119" s="64">
        <v>0</v>
      </c>
      <c r="H119" s="64">
        <v>0</v>
      </c>
    </row>
    <row r="120" spans="1:241" s="21" customFormat="1" ht="30" x14ac:dyDescent="0.3">
      <c r="A120" s="24"/>
      <c r="B120" s="41" t="s">
        <v>346</v>
      </c>
      <c r="C120" s="56">
        <f t="shared" ref="C120:H120" si="51">C121+C122+C123+C124</f>
        <v>0</v>
      </c>
      <c r="D120" s="56">
        <f t="shared" si="51"/>
        <v>0</v>
      </c>
      <c r="E120" s="56">
        <f t="shared" si="51"/>
        <v>0</v>
      </c>
      <c r="F120" s="56">
        <f t="shared" si="51"/>
        <v>0</v>
      </c>
      <c r="G120" s="56">
        <f t="shared" si="51"/>
        <v>0</v>
      </c>
      <c r="H120" s="56">
        <f t="shared" si="51"/>
        <v>0</v>
      </c>
    </row>
    <row r="121" spans="1:241" s="21" customFormat="1" x14ac:dyDescent="0.3">
      <c r="A121" s="24"/>
      <c r="B121" s="42" t="s">
        <v>347</v>
      </c>
      <c r="C121" s="56"/>
      <c r="D121" s="57">
        <v>0</v>
      </c>
      <c r="E121" s="57">
        <v>0</v>
      </c>
      <c r="F121" s="57"/>
      <c r="G121" s="64">
        <v>0</v>
      </c>
      <c r="H121" s="64">
        <v>0</v>
      </c>
    </row>
    <row r="122" spans="1:241" s="21" customFormat="1" ht="30" x14ac:dyDescent="0.3">
      <c r="A122" s="24"/>
      <c r="B122" s="42" t="s">
        <v>348</v>
      </c>
      <c r="C122" s="56"/>
      <c r="D122" s="57">
        <v>0</v>
      </c>
      <c r="E122" s="57">
        <v>0</v>
      </c>
      <c r="F122" s="57"/>
      <c r="G122" s="64">
        <v>0</v>
      </c>
      <c r="H122" s="64">
        <v>0</v>
      </c>
    </row>
    <row r="123" spans="1:241" s="21" customFormat="1" x14ac:dyDescent="0.3">
      <c r="A123" s="24"/>
      <c r="B123" s="42" t="s">
        <v>349</v>
      </c>
      <c r="C123" s="56"/>
      <c r="D123" s="57">
        <v>0</v>
      </c>
      <c r="E123" s="57">
        <v>0</v>
      </c>
      <c r="F123" s="57"/>
      <c r="G123" s="64">
        <v>0</v>
      </c>
      <c r="H123" s="64">
        <v>0</v>
      </c>
    </row>
    <row r="124" spans="1:241" s="21" customFormat="1" ht="30" x14ac:dyDescent="0.3">
      <c r="A124" s="24"/>
      <c r="B124" s="42" t="s">
        <v>350</v>
      </c>
      <c r="C124" s="56"/>
      <c r="D124" s="57">
        <v>0</v>
      </c>
      <c r="E124" s="57">
        <v>0</v>
      </c>
      <c r="F124" s="57"/>
      <c r="G124" s="64">
        <v>0</v>
      </c>
      <c r="H124" s="64">
        <v>0</v>
      </c>
    </row>
    <row r="125" spans="1:241" s="21" customFormat="1" x14ac:dyDescent="0.3">
      <c r="A125" s="24"/>
      <c r="B125" s="26" t="s">
        <v>313</v>
      </c>
      <c r="C125" s="56"/>
      <c r="D125" s="57">
        <v>0</v>
      </c>
      <c r="E125" s="57">
        <v>0</v>
      </c>
      <c r="F125" s="57"/>
      <c r="G125" s="64">
        <v>0</v>
      </c>
      <c r="H125" s="64">
        <v>0</v>
      </c>
    </row>
    <row r="126" spans="1:241" s="21" customFormat="1" x14ac:dyDescent="0.3">
      <c r="A126" s="18" t="s">
        <v>351</v>
      </c>
      <c r="B126" s="22" t="s">
        <v>352</v>
      </c>
      <c r="C126" s="54"/>
      <c r="D126" s="54">
        <v>12021000</v>
      </c>
      <c r="E126" s="54">
        <v>11832180</v>
      </c>
      <c r="F126" s="54"/>
      <c r="G126" s="65">
        <v>5821169</v>
      </c>
      <c r="H126" s="65">
        <v>1814169</v>
      </c>
    </row>
    <row r="127" spans="1:241" s="21" customFormat="1" ht="16.5" customHeight="1" x14ac:dyDescent="0.3">
      <c r="A127" s="24"/>
      <c r="B127" s="26" t="s">
        <v>313</v>
      </c>
      <c r="C127" s="54"/>
      <c r="D127" s="57">
        <v>0</v>
      </c>
      <c r="E127" s="57">
        <v>0</v>
      </c>
      <c r="F127" s="57"/>
      <c r="G127" s="46">
        <v>0</v>
      </c>
      <c r="H127" s="46">
        <v>0</v>
      </c>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row>
    <row r="128" spans="1:241" s="21" customFormat="1" ht="16.5" customHeight="1" x14ac:dyDescent="0.3">
      <c r="A128" s="18" t="s">
        <v>353</v>
      </c>
      <c r="B128" s="22" t="s">
        <v>354</v>
      </c>
      <c r="C128" s="56"/>
      <c r="D128" s="54">
        <v>2411000</v>
      </c>
      <c r="E128" s="54">
        <v>2411000</v>
      </c>
      <c r="F128" s="54"/>
      <c r="G128" s="101">
        <v>1206000</v>
      </c>
      <c r="H128" s="101">
        <v>402000</v>
      </c>
    </row>
    <row r="129" spans="1:241" s="21" customFormat="1" ht="16.5" customHeight="1" x14ac:dyDescent="0.3">
      <c r="A129" s="24"/>
      <c r="B129" s="26" t="s">
        <v>313</v>
      </c>
      <c r="C129" s="56"/>
      <c r="D129" s="57">
        <v>0</v>
      </c>
      <c r="E129" s="57">
        <v>0</v>
      </c>
      <c r="F129" s="57"/>
      <c r="G129" s="61">
        <v>-88</v>
      </c>
      <c r="H129" s="61">
        <v>0</v>
      </c>
    </row>
    <row r="130" spans="1:241" ht="16.5" customHeight="1" x14ac:dyDescent="0.3">
      <c r="A130" s="18" t="s">
        <v>355</v>
      </c>
      <c r="B130" s="22" t="s">
        <v>356</v>
      </c>
      <c r="C130" s="55">
        <f>+C131+C137+C139+C143+C149</f>
        <v>0</v>
      </c>
      <c r="D130" s="55">
        <f t="shared" ref="D130:H130" si="52">+D131+D137+D139+D143+D149</f>
        <v>46055000</v>
      </c>
      <c r="E130" s="55">
        <f t="shared" si="52"/>
        <v>45809400</v>
      </c>
      <c r="F130" s="55">
        <f t="shared" si="52"/>
        <v>0</v>
      </c>
      <c r="G130" s="55">
        <f t="shared" si="52"/>
        <v>22808925</v>
      </c>
      <c r="H130" s="55">
        <f t="shared" si="52"/>
        <v>8358980</v>
      </c>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21"/>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c r="HE130" s="21"/>
      <c r="HF130" s="21"/>
      <c r="HG130" s="21"/>
      <c r="HH130" s="21"/>
      <c r="HI130" s="21"/>
      <c r="HJ130" s="21"/>
      <c r="HK130" s="21"/>
      <c r="HL130" s="21"/>
      <c r="HM130" s="21"/>
      <c r="HN130" s="21"/>
      <c r="HO130" s="21"/>
      <c r="HP130" s="21"/>
      <c r="HQ130" s="21"/>
      <c r="HR130" s="21"/>
      <c r="HS130" s="21"/>
      <c r="HT130" s="21"/>
      <c r="HU130" s="21"/>
      <c r="HV130" s="21"/>
      <c r="HW130" s="21"/>
      <c r="HX130" s="21"/>
      <c r="HY130" s="21"/>
      <c r="HZ130" s="21"/>
      <c r="IA130" s="21"/>
      <c r="IB130" s="21"/>
      <c r="IC130" s="21"/>
      <c r="ID130" s="21"/>
      <c r="IE130" s="21"/>
      <c r="IF130" s="21"/>
      <c r="IG130" s="21"/>
    </row>
    <row r="131" spans="1:241" ht="16.5" customHeight="1" x14ac:dyDescent="0.3">
      <c r="A131" s="18" t="s">
        <v>357</v>
      </c>
      <c r="B131" s="22" t="s">
        <v>358</v>
      </c>
      <c r="C131" s="54">
        <f>+C132+C135</f>
        <v>0</v>
      </c>
      <c r="D131" s="54">
        <f t="shared" ref="D131:H131" si="53">+D132+D135</f>
        <v>24387000</v>
      </c>
      <c r="E131" s="54">
        <f t="shared" si="53"/>
        <v>24333000</v>
      </c>
      <c r="F131" s="54">
        <f t="shared" si="53"/>
        <v>0</v>
      </c>
      <c r="G131" s="54">
        <f t="shared" si="53"/>
        <v>12088398</v>
      </c>
      <c r="H131" s="54">
        <f t="shared" si="53"/>
        <v>4588035</v>
      </c>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row>
    <row r="132" spans="1:241" s="21" customFormat="1" ht="16.5" customHeight="1" x14ac:dyDescent="0.3">
      <c r="A132" s="24"/>
      <c r="B132" s="98" t="s">
        <v>425</v>
      </c>
      <c r="C132" s="56">
        <f>C133+C134</f>
        <v>0</v>
      </c>
      <c r="D132" s="56">
        <f t="shared" ref="D132:H132" si="54">D133+D134</f>
        <v>21520000</v>
      </c>
      <c r="E132" s="56">
        <f t="shared" si="54"/>
        <v>21478000</v>
      </c>
      <c r="F132" s="56">
        <f t="shared" si="54"/>
        <v>0</v>
      </c>
      <c r="G132" s="56">
        <f t="shared" si="54"/>
        <v>10677335</v>
      </c>
      <c r="H132" s="56">
        <f t="shared" si="54"/>
        <v>3652972</v>
      </c>
    </row>
    <row r="133" spans="1:241" s="21" customFormat="1" ht="16.5" customHeight="1" x14ac:dyDescent="0.3">
      <c r="A133" s="24"/>
      <c r="B133" s="99" t="s">
        <v>426</v>
      </c>
      <c r="C133" s="56"/>
      <c r="D133" s="57">
        <v>10750000</v>
      </c>
      <c r="E133" s="57">
        <v>10729000</v>
      </c>
      <c r="F133" s="57"/>
      <c r="G133" s="46">
        <v>5333547</v>
      </c>
      <c r="H133" s="46">
        <v>1723775</v>
      </c>
    </row>
    <row r="134" spans="1:241" s="21" customFormat="1" ht="16.5" customHeight="1" x14ac:dyDescent="0.3">
      <c r="A134" s="24"/>
      <c r="B134" s="99" t="s">
        <v>427</v>
      </c>
      <c r="C134" s="56"/>
      <c r="D134" s="57">
        <v>10770000</v>
      </c>
      <c r="E134" s="57">
        <v>10749000</v>
      </c>
      <c r="F134" s="57"/>
      <c r="G134" s="46">
        <v>5343788</v>
      </c>
      <c r="H134" s="46">
        <v>1929197</v>
      </c>
    </row>
    <row r="135" spans="1:241" s="21" customFormat="1" ht="16.5" customHeight="1" x14ac:dyDescent="0.3">
      <c r="A135" s="24"/>
      <c r="B135" s="43" t="s">
        <v>360</v>
      </c>
      <c r="C135" s="56"/>
      <c r="D135" s="57">
        <v>2867000</v>
      </c>
      <c r="E135" s="57">
        <v>2855000</v>
      </c>
      <c r="F135" s="57"/>
      <c r="G135" s="25">
        <v>1411063</v>
      </c>
      <c r="H135" s="25">
        <v>935063</v>
      </c>
    </row>
    <row r="136" spans="1:241" s="21" customFormat="1" ht="16.5" customHeight="1" x14ac:dyDescent="0.3">
      <c r="A136" s="24"/>
      <c r="B136" s="26" t="s">
        <v>313</v>
      </c>
      <c r="C136" s="56"/>
      <c r="D136" s="57">
        <v>0</v>
      </c>
      <c r="E136" s="57">
        <v>0</v>
      </c>
      <c r="F136" s="57"/>
      <c r="G136" s="25">
        <v>-964</v>
      </c>
      <c r="H136" s="25">
        <v>0</v>
      </c>
    </row>
    <row r="137" spans="1:241" s="21" customFormat="1" ht="16.5" customHeight="1" x14ac:dyDescent="0.3">
      <c r="A137" s="18" t="s">
        <v>361</v>
      </c>
      <c r="B137" s="44" t="s">
        <v>362</v>
      </c>
      <c r="C137" s="56"/>
      <c r="D137" s="54">
        <v>11700000</v>
      </c>
      <c r="E137" s="54">
        <v>11462000</v>
      </c>
      <c r="F137" s="54"/>
      <c r="G137" s="56">
        <v>5690166</v>
      </c>
      <c r="H137" s="56">
        <v>2074341</v>
      </c>
    </row>
    <row r="138" spans="1:241" s="21" customFormat="1" ht="16.5" customHeight="1" x14ac:dyDescent="0.3">
      <c r="A138" s="24"/>
      <c r="B138" s="26" t="s">
        <v>313</v>
      </c>
      <c r="C138" s="56"/>
      <c r="D138" s="57">
        <v>0</v>
      </c>
      <c r="E138" s="57">
        <v>0</v>
      </c>
      <c r="F138" s="57"/>
      <c r="G138" s="25">
        <v>0</v>
      </c>
      <c r="H138" s="25">
        <v>0</v>
      </c>
    </row>
    <row r="139" spans="1:241" s="21" customFormat="1" ht="16.5" customHeight="1" x14ac:dyDescent="0.3">
      <c r="A139" s="18" t="s">
        <v>363</v>
      </c>
      <c r="B139" s="45" t="s">
        <v>364</v>
      </c>
      <c r="C139" s="56">
        <f t="shared" ref="C139:H139" si="55">+C140+C141</f>
        <v>0</v>
      </c>
      <c r="D139" s="56">
        <f t="shared" si="55"/>
        <v>1472000</v>
      </c>
      <c r="E139" s="56">
        <f t="shared" si="55"/>
        <v>1523000</v>
      </c>
      <c r="F139" s="56">
        <f t="shared" si="55"/>
        <v>0</v>
      </c>
      <c r="G139" s="56">
        <f t="shared" si="55"/>
        <v>790216</v>
      </c>
      <c r="H139" s="56">
        <f t="shared" si="55"/>
        <v>267282</v>
      </c>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row>
    <row r="140" spans="1:241" s="21" customFormat="1" ht="16.5" customHeight="1" x14ac:dyDescent="0.3">
      <c r="A140" s="24"/>
      <c r="B140" s="43" t="s">
        <v>359</v>
      </c>
      <c r="C140" s="56"/>
      <c r="D140" s="57">
        <v>1472000</v>
      </c>
      <c r="E140" s="57">
        <v>1523000</v>
      </c>
      <c r="F140" s="57"/>
      <c r="G140" s="46">
        <v>790216</v>
      </c>
      <c r="H140" s="46">
        <v>267282</v>
      </c>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row>
    <row r="141" spans="1:241" s="21" customFormat="1" ht="16.5" customHeight="1" x14ac:dyDescent="0.3">
      <c r="A141" s="24"/>
      <c r="B141" s="43" t="s">
        <v>365</v>
      </c>
      <c r="C141" s="56"/>
      <c r="D141" s="57">
        <v>0</v>
      </c>
      <c r="E141" s="57">
        <v>0</v>
      </c>
      <c r="F141" s="57"/>
      <c r="G141" s="46">
        <v>0</v>
      </c>
      <c r="H141" s="46">
        <v>0</v>
      </c>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row>
    <row r="142" spans="1:241" ht="16.5" customHeight="1" x14ac:dyDescent="0.3">
      <c r="A142" s="24"/>
      <c r="B142" s="26" t="s">
        <v>313</v>
      </c>
      <c r="C142" s="56"/>
      <c r="D142" s="57">
        <v>0</v>
      </c>
      <c r="E142" s="57">
        <v>0</v>
      </c>
      <c r="F142" s="57"/>
      <c r="G142" s="46">
        <v>-3631</v>
      </c>
      <c r="H142" s="46">
        <v>-820</v>
      </c>
    </row>
    <row r="143" spans="1:241" ht="16.5" customHeight="1" x14ac:dyDescent="0.3">
      <c r="A143" s="18" t="s">
        <v>366</v>
      </c>
      <c r="B143" s="45" t="s">
        <v>367</v>
      </c>
      <c r="C143" s="54">
        <f t="shared" ref="C143:H143" si="56">+C144+C145+C146+C147</f>
        <v>0</v>
      </c>
      <c r="D143" s="54">
        <f t="shared" si="56"/>
        <v>7673000</v>
      </c>
      <c r="E143" s="54">
        <f t="shared" si="56"/>
        <v>7668400</v>
      </c>
      <c r="F143" s="54">
        <f t="shared" si="56"/>
        <v>0</v>
      </c>
      <c r="G143" s="54">
        <f t="shared" si="56"/>
        <v>3831400</v>
      </c>
      <c r="H143" s="54">
        <f t="shared" si="56"/>
        <v>1290630</v>
      </c>
    </row>
    <row r="144" spans="1:241" x14ac:dyDescent="0.3">
      <c r="A144" s="24"/>
      <c r="B144" s="25" t="s">
        <v>368</v>
      </c>
      <c r="C144" s="56"/>
      <c r="D144" s="57">
        <v>7644000</v>
      </c>
      <c r="E144" s="57">
        <v>7644000</v>
      </c>
      <c r="F144" s="57"/>
      <c r="G144" s="46">
        <v>3822000</v>
      </c>
      <c r="H144" s="46">
        <v>1287890</v>
      </c>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c r="FP144" s="21"/>
      <c r="FQ144" s="21"/>
      <c r="FR144" s="21"/>
      <c r="FS144" s="21"/>
      <c r="FT144" s="21"/>
      <c r="FU144" s="21"/>
      <c r="FV144" s="21"/>
      <c r="FW144" s="21"/>
      <c r="FX144" s="21"/>
      <c r="FY144" s="21"/>
      <c r="FZ144" s="21"/>
      <c r="GA144" s="21"/>
      <c r="GB144" s="21"/>
      <c r="GC144" s="21"/>
      <c r="GD144" s="21"/>
      <c r="GE144" s="21"/>
      <c r="GF144" s="21"/>
      <c r="GG144" s="21"/>
      <c r="GH144" s="21"/>
      <c r="GI144" s="21"/>
      <c r="GJ144" s="21"/>
      <c r="GK144" s="21"/>
      <c r="GL144" s="21"/>
      <c r="GM144" s="21"/>
      <c r="GN144" s="21"/>
      <c r="GO144" s="21"/>
      <c r="GP144" s="21"/>
      <c r="GQ144" s="21"/>
      <c r="GR144" s="21"/>
      <c r="GS144" s="21"/>
      <c r="GT144" s="21"/>
      <c r="GU144" s="21"/>
      <c r="GV144" s="21"/>
      <c r="GW144" s="21"/>
      <c r="GX144" s="21"/>
      <c r="GY144" s="21"/>
      <c r="GZ144" s="21"/>
      <c r="HA144" s="21"/>
      <c r="HB144" s="21"/>
      <c r="HC144" s="21"/>
      <c r="HD144" s="21"/>
      <c r="HE144" s="21"/>
      <c r="HF144" s="21"/>
      <c r="HG144" s="21"/>
      <c r="HH144" s="21"/>
      <c r="HI144" s="21"/>
      <c r="HJ144" s="21"/>
      <c r="HK144" s="21"/>
      <c r="HL144" s="21"/>
      <c r="HM144" s="21"/>
      <c r="HN144" s="21"/>
    </row>
    <row r="145" spans="1:241" ht="30" x14ac:dyDescent="0.3">
      <c r="A145" s="24"/>
      <c r="B145" s="25" t="s">
        <v>369</v>
      </c>
      <c r="C145" s="56"/>
      <c r="D145" s="57">
        <v>0</v>
      </c>
      <c r="E145" s="57">
        <v>0</v>
      </c>
      <c r="F145" s="57"/>
      <c r="G145" s="46">
        <v>0</v>
      </c>
      <c r="H145" s="46">
        <v>0</v>
      </c>
    </row>
    <row r="146" spans="1:241" ht="30" x14ac:dyDescent="0.3">
      <c r="A146" s="24"/>
      <c r="B146" s="25" t="s">
        <v>370</v>
      </c>
      <c r="C146" s="56"/>
      <c r="D146" s="57">
        <v>29000</v>
      </c>
      <c r="E146" s="57">
        <v>24400</v>
      </c>
      <c r="F146" s="57"/>
      <c r="G146" s="46">
        <v>9400</v>
      </c>
      <c r="H146" s="46">
        <v>2740</v>
      </c>
    </row>
    <row r="147" spans="1:241" s="21" customFormat="1" ht="30" x14ac:dyDescent="0.3">
      <c r="A147" s="24"/>
      <c r="B147" s="25" t="s">
        <v>371</v>
      </c>
      <c r="C147" s="56"/>
      <c r="D147" s="57">
        <v>0</v>
      </c>
      <c r="E147" s="57">
        <v>0</v>
      </c>
      <c r="F147" s="57"/>
      <c r="G147" s="46">
        <v>0</v>
      </c>
      <c r="H147" s="46">
        <v>0</v>
      </c>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row>
    <row r="148" spans="1:241" x14ac:dyDescent="0.3">
      <c r="A148" s="24"/>
      <c r="B148" s="26" t="s">
        <v>313</v>
      </c>
      <c r="C148" s="56"/>
      <c r="D148" s="57">
        <v>0</v>
      </c>
      <c r="E148" s="57">
        <v>0</v>
      </c>
      <c r="F148" s="57"/>
      <c r="G148" s="46">
        <v>-210</v>
      </c>
      <c r="H148" s="46">
        <v>0</v>
      </c>
    </row>
    <row r="149" spans="1:241" ht="16.5" customHeight="1" x14ac:dyDescent="0.3">
      <c r="A149" s="18" t="s">
        <v>372</v>
      </c>
      <c r="B149" s="45" t="s">
        <v>373</v>
      </c>
      <c r="C149" s="56">
        <f t="shared" ref="C149:H149" si="57">+C150+C151</f>
        <v>0</v>
      </c>
      <c r="D149" s="56">
        <f t="shared" si="57"/>
        <v>823000</v>
      </c>
      <c r="E149" s="56">
        <f t="shared" si="57"/>
        <v>823000</v>
      </c>
      <c r="F149" s="56">
        <f t="shared" si="57"/>
        <v>0</v>
      </c>
      <c r="G149" s="56">
        <f t="shared" si="57"/>
        <v>408745</v>
      </c>
      <c r="H149" s="56">
        <f t="shared" si="57"/>
        <v>138692</v>
      </c>
    </row>
    <row r="150" spans="1:241" ht="16.5" customHeight="1" x14ac:dyDescent="0.3">
      <c r="A150" s="18"/>
      <c r="B150" s="43" t="s">
        <v>359</v>
      </c>
      <c r="C150" s="56"/>
      <c r="D150" s="57">
        <v>823000</v>
      </c>
      <c r="E150" s="57">
        <v>823000</v>
      </c>
      <c r="F150" s="57"/>
      <c r="G150" s="46">
        <v>408745</v>
      </c>
      <c r="H150" s="46">
        <v>138692</v>
      </c>
    </row>
    <row r="151" spans="1:241" ht="16.5" customHeight="1" x14ac:dyDescent="0.3">
      <c r="A151" s="24"/>
      <c r="B151" s="43" t="s">
        <v>365</v>
      </c>
      <c r="C151" s="56"/>
      <c r="D151" s="57">
        <v>0</v>
      </c>
      <c r="E151" s="57">
        <v>0</v>
      </c>
      <c r="F151" s="57"/>
      <c r="G151" s="46">
        <v>0</v>
      </c>
      <c r="H151" s="46">
        <v>0</v>
      </c>
    </row>
    <row r="152" spans="1:241" ht="16.5" customHeight="1" x14ac:dyDescent="0.3">
      <c r="A152" s="24"/>
      <c r="B152" s="26" t="s">
        <v>313</v>
      </c>
      <c r="C152" s="56"/>
      <c r="D152" s="57">
        <v>0</v>
      </c>
      <c r="E152" s="57">
        <v>0</v>
      </c>
      <c r="F152" s="57"/>
      <c r="G152" s="46">
        <v>0</v>
      </c>
      <c r="H152" s="46">
        <v>0</v>
      </c>
    </row>
    <row r="153" spans="1:241" s="21" customFormat="1" ht="16.5" customHeight="1" x14ac:dyDescent="0.3">
      <c r="A153" s="18" t="s">
        <v>374</v>
      </c>
      <c r="B153" s="22" t="s">
        <v>375</v>
      </c>
      <c r="C153" s="56"/>
      <c r="D153" s="54">
        <v>402000</v>
      </c>
      <c r="E153" s="54">
        <v>402000</v>
      </c>
      <c r="F153" s="54"/>
      <c r="G153" s="56">
        <v>201000</v>
      </c>
      <c r="H153" s="56">
        <v>67000</v>
      </c>
    </row>
    <row r="154" spans="1:241" ht="16.5" customHeight="1" x14ac:dyDescent="0.3">
      <c r="A154" s="18"/>
      <c r="B154" s="26" t="s">
        <v>313</v>
      </c>
      <c r="C154" s="56"/>
      <c r="D154" s="57">
        <v>0</v>
      </c>
      <c r="E154" s="57">
        <v>0</v>
      </c>
      <c r="F154" s="57"/>
      <c r="G154" s="63">
        <v>-1138</v>
      </c>
      <c r="H154" s="63">
        <v>-1138</v>
      </c>
    </row>
    <row r="155" spans="1:241" ht="16.5" customHeight="1" x14ac:dyDescent="0.3">
      <c r="A155" s="18" t="s">
        <v>376</v>
      </c>
      <c r="B155" s="22" t="s">
        <v>377</v>
      </c>
      <c r="C155" s="55">
        <f t="shared" ref="C155:H155" si="58">+C156+C162</f>
        <v>0</v>
      </c>
      <c r="D155" s="55">
        <f t="shared" si="58"/>
        <v>95942000</v>
      </c>
      <c r="E155" s="55">
        <f t="shared" si="58"/>
        <v>96024000</v>
      </c>
      <c r="F155" s="55">
        <f t="shared" si="58"/>
        <v>0</v>
      </c>
      <c r="G155" s="55">
        <f t="shared" si="58"/>
        <v>47971000</v>
      </c>
      <c r="H155" s="55">
        <f t="shared" si="58"/>
        <v>16072000</v>
      </c>
    </row>
    <row r="156" spans="1:241" ht="16.5" customHeight="1" x14ac:dyDescent="0.3">
      <c r="A156" s="24" t="s">
        <v>378</v>
      </c>
      <c r="B156" s="22" t="s">
        <v>379</v>
      </c>
      <c r="C156" s="56">
        <f t="shared" ref="C156:H156" si="59">C157+C159+C158+C160</f>
        <v>0</v>
      </c>
      <c r="D156" s="56">
        <f t="shared" si="59"/>
        <v>95942000</v>
      </c>
      <c r="E156" s="56">
        <f t="shared" si="59"/>
        <v>96024000</v>
      </c>
      <c r="F156" s="56">
        <f t="shared" si="59"/>
        <v>0</v>
      </c>
      <c r="G156" s="56">
        <f t="shared" si="59"/>
        <v>47971000</v>
      </c>
      <c r="H156" s="56">
        <f t="shared" si="59"/>
        <v>16072000</v>
      </c>
    </row>
    <row r="157" spans="1:241" x14ac:dyDescent="0.3">
      <c r="A157" s="24"/>
      <c r="B157" s="25" t="s">
        <v>319</v>
      </c>
      <c r="C157" s="56"/>
      <c r="D157" s="57">
        <v>95942000</v>
      </c>
      <c r="E157" s="57">
        <v>96024000</v>
      </c>
      <c r="F157" s="57"/>
      <c r="G157" s="46">
        <v>47971000</v>
      </c>
      <c r="H157" s="46">
        <v>16072000</v>
      </c>
    </row>
    <row r="158" spans="1:241" ht="45" x14ac:dyDescent="0.3">
      <c r="A158" s="24"/>
      <c r="B158" s="25" t="s">
        <v>380</v>
      </c>
      <c r="C158" s="56"/>
      <c r="D158" s="57">
        <v>0</v>
      </c>
      <c r="E158" s="57">
        <v>0</v>
      </c>
      <c r="F158" s="57"/>
      <c r="G158" s="46">
        <v>0</v>
      </c>
      <c r="H158" s="46">
        <v>0</v>
      </c>
    </row>
    <row r="159" spans="1:241" ht="30" x14ac:dyDescent="0.3">
      <c r="A159" s="24"/>
      <c r="B159" s="25" t="s">
        <v>381</v>
      </c>
      <c r="C159" s="56"/>
      <c r="D159" s="57">
        <v>0</v>
      </c>
      <c r="E159" s="57">
        <v>0</v>
      </c>
      <c r="F159" s="57"/>
      <c r="G159" s="63">
        <v>0</v>
      </c>
      <c r="H159" s="63">
        <v>0</v>
      </c>
    </row>
    <row r="160" spans="1:241" x14ac:dyDescent="0.3">
      <c r="A160" s="24"/>
      <c r="B160" s="48" t="s">
        <v>382</v>
      </c>
      <c r="C160" s="56"/>
      <c r="D160" s="57">
        <v>0</v>
      </c>
      <c r="E160" s="57">
        <v>0</v>
      </c>
      <c r="F160" s="57"/>
      <c r="G160" s="46">
        <v>0</v>
      </c>
      <c r="H160" s="46">
        <v>0</v>
      </c>
    </row>
    <row r="161" spans="1:8" x14ac:dyDescent="0.3">
      <c r="A161" s="24"/>
      <c r="B161" s="26" t="s">
        <v>313</v>
      </c>
      <c r="C161" s="56"/>
      <c r="D161" s="57">
        <v>0</v>
      </c>
      <c r="E161" s="57">
        <v>0</v>
      </c>
      <c r="F161" s="57"/>
      <c r="G161" s="46">
        <v>-17100</v>
      </c>
      <c r="H161" s="46">
        <v>-4857</v>
      </c>
    </row>
    <row r="162" spans="1:8" ht="16.5" customHeight="1" x14ac:dyDescent="0.3">
      <c r="A162" s="24" t="s">
        <v>383</v>
      </c>
      <c r="B162" s="22" t="s">
        <v>384</v>
      </c>
      <c r="C162" s="56">
        <f t="shared" ref="C162:H162" si="60">C163+C164</f>
        <v>0</v>
      </c>
      <c r="D162" s="56">
        <f t="shared" si="60"/>
        <v>0</v>
      </c>
      <c r="E162" s="56">
        <f t="shared" si="60"/>
        <v>0</v>
      </c>
      <c r="F162" s="56">
        <f t="shared" si="60"/>
        <v>0</v>
      </c>
      <c r="G162" s="56">
        <f t="shared" si="60"/>
        <v>0</v>
      </c>
      <c r="H162" s="56">
        <f t="shared" si="60"/>
        <v>0</v>
      </c>
    </row>
    <row r="163" spans="1:8" ht="16.5" customHeight="1" x14ac:dyDescent="0.3">
      <c r="A163" s="24"/>
      <c r="B163" s="25" t="s">
        <v>319</v>
      </c>
      <c r="C163" s="56"/>
      <c r="D163" s="57">
        <v>0</v>
      </c>
      <c r="E163" s="57">
        <v>0</v>
      </c>
      <c r="F163" s="57"/>
      <c r="G163" s="46">
        <v>0</v>
      </c>
      <c r="H163" s="46">
        <v>0</v>
      </c>
    </row>
    <row r="164" spans="1:8" ht="16.5" customHeight="1" x14ac:dyDescent="0.3">
      <c r="A164" s="24"/>
      <c r="B164" s="49" t="s">
        <v>385</v>
      </c>
      <c r="C164" s="56"/>
      <c r="D164" s="57">
        <v>0</v>
      </c>
      <c r="E164" s="57">
        <v>0</v>
      </c>
      <c r="F164" s="57"/>
      <c r="G164" s="46">
        <v>0</v>
      </c>
      <c r="H164" s="46">
        <v>0</v>
      </c>
    </row>
    <row r="165" spans="1:8" ht="16.5" customHeight="1" x14ac:dyDescent="0.3">
      <c r="A165" s="24"/>
      <c r="B165" s="26" t="s">
        <v>313</v>
      </c>
      <c r="C165" s="56"/>
      <c r="D165" s="57">
        <v>0</v>
      </c>
      <c r="E165" s="57">
        <v>0</v>
      </c>
      <c r="F165" s="57"/>
      <c r="G165" s="46">
        <v>0</v>
      </c>
      <c r="H165" s="46">
        <v>0</v>
      </c>
    </row>
    <row r="166" spans="1:8" s="21" customFormat="1" ht="16.5" customHeight="1" x14ac:dyDescent="0.3">
      <c r="A166" s="18" t="s">
        <v>386</v>
      </c>
      <c r="B166" s="22" t="s">
        <v>387</v>
      </c>
      <c r="C166" s="56"/>
      <c r="D166" s="54">
        <v>1026000</v>
      </c>
      <c r="E166" s="54">
        <v>1026000</v>
      </c>
      <c r="F166" s="54"/>
      <c r="G166" s="65">
        <v>513000</v>
      </c>
      <c r="H166" s="65">
        <v>171000</v>
      </c>
    </row>
    <row r="167" spans="1:8" ht="16.5" customHeight="1" x14ac:dyDescent="0.3">
      <c r="A167" s="18"/>
      <c r="B167" s="26" t="s">
        <v>313</v>
      </c>
      <c r="C167" s="56"/>
      <c r="D167" s="57">
        <v>0</v>
      </c>
      <c r="E167" s="57">
        <v>0</v>
      </c>
      <c r="F167" s="57"/>
      <c r="G167" s="46">
        <v>0</v>
      </c>
      <c r="H167" s="46">
        <v>0</v>
      </c>
    </row>
    <row r="168" spans="1:8" s="21" customFormat="1" ht="16.5" customHeight="1" x14ac:dyDescent="0.3">
      <c r="A168" s="18" t="s">
        <v>388</v>
      </c>
      <c r="B168" s="22" t="s">
        <v>389</v>
      </c>
      <c r="C168" s="56"/>
      <c r="D168" s="54">
        <v>3250070</v>
      </c>
      <c r="E168" s="54">
        <v>3250070</v>
      </c>
      <c r="F168" s="54"/>
      <c r="G168" s="65">
        <v>3250061</v>
      </c>
      <c r="H168" s="65">
        <v>3156924</v>
      </c>
    </row>
    <row r="169" spans="1:8" ht="16.5" customHeight="1" x14ac:dyDescent="0.3">
      <c r="A169" s="18"/>
      <c r="B169" s="26" t="s">
        <v>313</v>
      </c>
      <c r="C169" s="56"/>
      <c r="D169" s="57">
        <v>0</v>
      </c>
      <c r="E169" s="57">
        <v>0</v>
      </c>
      <c r="F169" s="57"/>
      <c r="G169" s="46">
        <v>-79439</v>
      </c>
      <c r="H169" s="46">
        <v>-65095</v>
      </c>
    </row>
    <row r="170" spans="1:8" x14ac:dyDescent="0.3">
      <c r="A170" s="18"/>
      <c r="B170" s="22" t="s">
        <v>390</v>
      </c>
      <c r="C170" s="56">
        <f>C87+C96+C109+C125+C127+C129+C136+C138+C142+C148+C152+C154+C161+C165+C167+C169</f>
        <v>0</v>
      </c>
      <c r="D170" s="56">
        <f t="shared" ref="D170:H170" si="61">D87+D96+D109+D125+D127+D129+D136+D138+D142+D148+D152+D154+D161+D165+D167+D169</f>
        <v>0</v>
      </c>
      <c r="E170" s="56">
        <f t="shared" si="61"/>
        <v>0</v>
      </c>
      <c r="F170" s="56">
        <f t="shared" si="61"/>
        <v>0</v>
      </c>
      <c r="G170" s="56">
        <f t="shared" si="61"/>
        <v>-107691</v>
      </c>
      <c r="H170" s="56">
        <f t="shared" si="61"/>
        <v>-72238</v>
      </c>
    </row>
    <row r="171" spans="1:8" ht="16.5" customHeight="1" x14ac:dyDescent="0.3">
      <c r="A171" s="18"/>
      <c r="B171" s="22" t="s">
        <v>194</v>
      </c>
      <c r="C171" s="56">
        <f>C172</f>
        <v>0</v>
      </c>
      <c r="D171" s="56">
        <f t="shared" ref="D171:H172" si="62">D172</f>
        <v>178283020</v>
      </c>
      <c r="E171" s="56">
        <f t="shared" si="62"/>
        <v>178283020</v>
      </c>
      <c r="F171" s="56">
        <f t="shared" si="62"/>
        <v>0</v>
      </c>
      <c r="G171" s="56">
        <f t="shared" si="62"/>
        <v>53331036</v>
      </c>
      <c r="H171" s="56">
        <f t="shared" si="62"/>
        <v>17339756</v>
      </c>
    </row>
    <row r="172" spans="1:8" x14ac:dyDescent="0.3">
      <c r="A172" s="18"/>
      <c r="B172" s="22" t="s">
        <v>391</v>
      </c>
      <c r="C172" s="56">
        <f>C173</f>
        <v>0</v>
      </c>
      <c r="D172" s="56">
        <f t="shared" si="62"/>
        <v>178283020</v>
      </c>
      <c r="E172" s="56">
        <f t="shared" si="62"/>
        <v>178283020</v>
      </c>
      <c r="F172" s="56">
        <f t="shared" si="62"/>
        <v>0</v>
      </c>
      <c r="G172" s="56">
        <f t="shared" si="62"/>
        <v>53331036</v>
      </c>
      <c r="H172" s="56">
        <f t="shared" si="62"/>
        <v>17339756</v>
      </c>
    </row>
    <row r="173" spans="1:8" ht="30" x14ac:dyDescent="0.3">
      <c r="A173" s="18"/>
      <c r="B173" s="22" t="s">
        <v>392</v>
      </c>
      <c r="C173" s="56"/>
      <c r="D173" s="57">
        <v>178283020</v>
      </c>
      <c r="E173" s="57">
        <v>178283020</v>
      </c>
      <c r="F173" s="57"/>
      <c r="G173" s="56">
        <v>53331036</v>
      </c>
      <c r="H173" s="56">
        <v>17339756</v>
      </c>
    </row>
    <row r="174" spans="1:8" x14ac:dyDescent="0.3">
      <c r="A174" s="18">
        <v>68.05</v>
      </c>
      <c r="B174" s="50" t="s">
        <v>393</v>
      </c>
      <c r="C174" s="60">
        <f>+C175</f>
        <v>0</v>
      </c>
      <c r="D174" s="60">
        <f t="shared" ref="D174:H176" si="63">+D175</f>
        <v>35686000</v>
      </c>
      <c r="E174" s="60">
        <f t="shared" si="63"/>
        <v>35686000</v>
      </c>
      <c r="F174" s="60">
        <f t="shared" si="63"/>
        <v>0</v>
      </c>
      <c r="G174" s="60">
        <f t="shared" si="63"/>
        <v>9715042</v>
      </c>
      <c r="H174" s="60">
        <f t="shared" si="63"/>
        <v>3241922</v>
      </c>
    </row>
    <row r="175" spans="1:8" ht="16.5" customHeight="1" x14ac:dyDescent="0.3">
      <c r="A175" s="18" t="s">
        <v>394</v>
      </c>
      <c r="B175" s="50" t="s">
        <v>187</v>
      </c>
      <c r="C175" s="60">
        <f>+C176</f>
        <v>0</v>
      </c>
      <c r="D175" s="60">
        <f t="shared" si="63"/>
        <v>35686000</v>
      </c>
      <c r="E175" s="60">
        <f t="shared" si="63"/>
        <v>35686000</v>
      </c>
      <c r="F175" s="60">
        <f t="shared" si="63"/>
        <v>0</v>
      </c>
      <c r="G175" s="60">
        <f t="shared" si="63"/>
        <v>9715042</v>
      </c>
      <c r="H175" s="60">
        <f t="shared" si="63"/>
        <v>3241922</v>
      </c>
    </row>
    <row r="176" spans="1:8" ht="16.5" customHeight="1" x14ac:dyDescent="0.3">
      <c r="A176" s="18" t="s">
        <v>395</v>
      </c>
      <c r="B176" s="22" t="s">
        <v>396</v>
      </c>
      <c r="C176" s="60">
        <f>+C177</f>
        <v>0</v>
      </c>
      <c r="D176" s="60">
        <f t="shared" si="63"/>
        <v>35686000</v>
      </c>
      <c r="E176" s="60">
        <f t="shared" si="63"/>
        <v>35686000</v>
      </c>
      <c r="F176" s="60">
        <f t="shared" si="63"/>
        <v>0</v>
      </c>
      <c r="G176" s="60">
        <f t="shared" si="63"/>
        <v>9715042</v>
      </c>
      <c r="H176" s="60">
        <f t="shared" si="63"/>
        <v>3241922</v>
      </c>
    </row>
    <row r="177" spans="1:8" ht="16.5" customHeight="1" x14ac:dyDescent="0.3">
      <c r="A177" s="24" t="s">
        <v>397</v>
      </c>
      <c r="B177" s="50" t="s">
        <v>398</v>
      </c>
      <c r="C177" s="55">
        <f t="shared" ref="C177:H177" si="64">C178</f>
        <v>0</v>
      </c>
      <c r="D177" s="55">
        <f t="shared" si="64"/>
        <v>35686000</v>
      </c>
      <c r="E177" s="55">
        <f t="shared" si="64"/>
        <v>35686000</v>
      </c>
      <c r="F177" s="55">
        <f t="shared" si="64"/>
        <v>0</v>
      </c>
      <c r="G177" s="55">
        <f t="shared" si="64"/>
        <v>9715042</v>
      </c>
      <c r="H177" s="55">
        <f t="shared" si="64"/>
        <v>3241922</v>
      </c>
    </row>
    <row r="178" spans="1:8" ht="16.5" customHeight="1" x14ac:dyDescent="0.3">
      <c r="A178" s="24" t="s">
        <v>399</v>
      </c>
      <c r="B178" s="50" t="s">
        <v>400</v>
      </c>
      <c r="C178" s="55">
        <f t="shared" ref="C178:H178" si="65">C180+C181+C182</f>
        <v>0</v>
      </c>
      <c r="D178" s="55">
        <f t="shared" si="65"/>
        <v>35686000</v>
      </c>
      <c r="E178" s="55">
        <f t="shared" si="65"/>
        <v>35686000</v>
      </c>
      <c r="F178" s="55">
        <f t="shared" si="65"/>
        <v>0</v>
      </c>
      <c r="G178" s="55">
        <f t="shared" si="65"/>
        <v>9715042</v>
      </c>
      <c r="H178" s="55">
        <f t="shared" si="65"/>
        <v>3241922</v>
      </c>
    </row>
    <row r="179" spans="1:8" ht="16.5" customHeight="1" x14ac:dyDescent="0.3">
      <c r="A179" s="18" t="s">
        <v>401</v>
      </c>
      <c r="B179" s="50" t="s">
        <v>402</v>
      </c>
      <c r="C179" s="55">
        <f t="shared" ref="C179:H179" si="66">C180</f>
        <v>0</v>
      </c>
      <c r="D179" s="55">
        <f t="shared" si="66"/>
        <v>22108000</v>
      </c>
      <c r="E179" s="55">
        <f t="shared" si="66"/>
        <v>22108000</v>
      </c>
      <c r="F179" s="55">
        <f t="shared" si="66"/>
        <v>0</v>
      </c>
      <c r="G179" s="55">
        <f t="shared" si="66"/>
        <v>6025312</v>
      </c>
      <c r="H179" s="55">
        <f t="shared" si="66"/>
        <v>2010620</v>
      </c>
    </row>
    <row r="180" spans="1:8" ht="16.5" customHeight="1" x14ac:dyDescent="0.3">
      <c r="A180" s="24" t="s">
        <v>403</v>
      </c>
      <c r="B180" s="51" t="s">
        <v>404</v>
      </c>
      <c r="C180" s="56"/>
      <c r="D180" s="57">
        <v>22108000</v>
      </c>
      <c r="E180" s="57">
        <v>22108000</v>
      </c>
      <c r="F180" s="57"/>
      <c r="G180" s="46">
        <v>6025312</v>
      </c>
      <c r="H180" s="46">
        <v>2010620</v>
      </c>
    </row>
    <row r="181" spans="1:8" ht="16.5" customHeight="1" x14ac:dyDescent="0.3">
      <c r="A181" s="24" t="s">
        <v>405</v>
      </c>
      <c r="B181" s="51" t="s">
        <v>406</v>
      </c>
      <c r="C181" s="56"/>
      <c r="D181" s="57">
        <v>13578000</v>
      </c>
      <c r="E181" s="57">
        <v>13578000</v>
      </c>
      <c r="F181" s="57"/>
      <c r="G181" s="46">
        <v>3693000</v>
      </c>
      <c r="H181" s="46">
        <v>1232200</v>
      </c>
    </row>
    <row r="182" spans="1:8" ht="16.5" customHeight="1" x14ac:dyDescent="0.3">
      <c r="A182" s="24"/>
      <c r="B182" s="30" t="s">
        <v>407</v>
      </c>
      <c r="C182" s="56"/>
      <c r="D182" s="57">
        <v>0</v>
      </c>
      <c r="E182" s="57">
        <v>0</v>
      </c>
      <c r="F182" s="57"/>
      <c r="G182" s="46">
        <v>-3270</v>
      </c>
      <c r="H182" s="46">
        <v>-898</v>
      </c>
    </row>
    <row r="183" spans="1:8" ht="30" x14ac:dyDescent="0.3">
      <c r="A183" s="24" t="s">
        <v>197</v>
      </c>
      <c r="B183" s="52" t="s">
        <v>198</v>
      </c>
      <c r="C183" s="65">
        <f t="shared" ref="C183:H183" si="67">C184</f>
        <v>0</v>
      </c>
      <c r="D183" s="65">
        <f t="shared" si="67"/>
        <v>0</v>
      </c>
      <c r="E183" s="65">
        <f t="shared" si="67"/>
        <v>0</v>
      </c>
      <c r="F183" s="65">
        <f t="shared" si="67"/>
        <v>0</v>
      </c>
      <c r="G183" s="65">
        <f t="shared" si="67"/>
        <v>0</v>
      </c>
      <c r="H183" s="65">
        <f t="shared" si="67"/>
        <v>0</v>
      </c>
    </row>
    <row r="184" spans="1:8" x14ac:dyDescent="0.3">
      <c r="A184" s="24" t="s">
        <v>408</v>
      </c>
      <c r="B184" s="52" t="s">
        <v>409</v>
      </c>
      <c r="C184" s="65">
        <f t="shared" ref="C184:H184" si="68">C185+C186+C187</f>
        <v>0</v>
      </c>
      <c r="D184" s="65">
        <f t="shared" si="68"/>
        <v>0</v>
      </c>
      <c r="E184" s="65">
        <f t="shared" si="68"/>
        <v>0</v>
      </c>
      <c r="F184" s="65">
        <f t="shared" si="68"/>
        <v>0</v>
      </c>
      <c r="G184" s="65">
        <f t="shared" si="68"/>
        <v>0</v>
      </c>
      <c r="H184" s="65">
        <f t="shared" si="68"/>
        <v>0</v>
      </c>
    </row>
    <row r="185" spans="1:8" x14ac:dyDescent="0.3">
      <c r="A185" s="24" t="s">
        <v>410</v>
      </c>
      <c r="B185" s="53" t="s">
        <v>411</v>
      </c>
      <c r="C185" s="46"/>
      <c r="D185" s="57">
        <v>0</v>
      </c>
      <c r="E185" s="57">
        <v>0</v>
      </c>
      <c r="F185" s="57"/>
      <c r="G185" s="46">
        <v>0</v>
      </c>
      <c r="H185" s="46">
        <v>0</v>
      </c>
    </row>
    <row r="186" spans="1:8" x14ac:dyDescent="0.3">
      <c r="A186" s="24" t="s">
        <v>412</v>
      </c>
      <c r="B186" s="53" t="s">
        <v>413</v>
      </c>
      <c r="C186" s="46"/>
      <c r="D186" s="57">
        <v>0</v>
      </c>
      <c r="E186" s="57">
        <v>0</v>
      </c>
      <c r="F186" s="57"/>
      <c r="G186" s="46">
        <v>0</v>
      </c>
      <c r="H186" s="46">
        <v>0</v>
      </c>
    </row>
    <row r="187" spans="1:8" x14ac:dyDescent="0.3">
      <c r="A187" s="24" t="s">
        <v>414</v>
      </c>
      <c r="B187" s="53" t="s">
        <v>415</v>
      </c>
      <c r="C187" s="46"/>
      <c r="D187" s="57">
        <v>0</v>
      </c>
      <c r="E187" s="57">
        <v>0</v>
      </c>
      <c r="F187" s="57"/>
      <c r="G187" s="46">
        <v>0</v>
      </c>
      <c r="H187" s="46">
        <v>0</v>
      </c>
    </row>
    <row r="188" spans="1:8" x14ac:dyDescent="0.3">
      <c r="A188" s="24" t="s">
        <v>416</v>
      </c>
      <c r="B188" s="52" t="s">
        <v>417</v>
      </c>
      <c r="C188" s="65">
        <f>C189</f>
        <v>0</v>
      </c>
      <c r="D188" s="65">
        <f t="shared" ref="D188:H189" si="69">D189</f>
        <v>0</v>
      </c>
      <c r="E188" s="65">
        <f t="shared" si="69"/>
        <v>0</v>
      </c>
      <c r="F188" s="65">
        <f t="shared" si="69"/>
        <v>0</v>
      </c>
      <c r="G188" s="65">
        <f t="shared" si="69"/>
        <v>0</v>
      </c>
      <c r="H188" s="65">
        <f t="shared" si="69"/>
        <v>0</v>
      </c>
    </row>
    <row r="189" spans="1:8" x14ac:dyDescent="0.3">
      <c r="A189" s="24" t="s">
        <v>418</v>
      </c>
      <c r="B189" s="52" t="s">
        <v>187</v>
      </c>
      <c r="C189" s="65">
        <f>C190</f>
        <v>0</v>
      </c>
      <c r="D189" s="65">
        <f t="shared" si="69"/>
        <v>0</v>
      </c>
      <c r="E189" s="65">
        <f t="shared" si="69"/>
        <v>0</v>
      </c>
      <c r="F189" s="65">
        <f t="shared" si="69"/>
        <v>0</v>
      </c>
      <c r="G189" s="65">
        <f t="shared" si="69"/>
        <v>0</v>
      </c>
      <c r="H189" s="65">
        <f t="shared" si="69"/>
        <v>0</v>
      </c>
    </row>
    <row r="190" spans="1:8" ht="30" x14ac:dyDescent="0.3">
      <c r="A190" s="24" t="s">
        <v>419</v>
      </c>
      <c r="B190" s="52" t="s">
        <v>198</v>
      </c>
      <c r="C190" s="65">
        <f t="shared" ref="C190:H190" si="70">C193</f>
        <v>0</v>
      </c>
      <c r="D190" s="65">
        <f t="shared" si="70"/>
        <v>0</v>
      </c>
      <c r="E190" s="65">
        <f t="shared" si="70"/>
        <v>0</v>
      </c>
      <c r="F190" s="65">
        <f t="shared" si="70"/>
        <v>0</v>
      </c>
      <c r="G190" s="65">
        <f t="shared" si="70"/>
        <v>0</v>
      </c>
      <c r="H190" s="65">
        <f t="shared" si="70"/>
        <v>0</v>
      </c>
    </row>
    <row r="191" spans="1:8" x14ac:dyDescent="0.3">
      <c r="A191" s="24" t="s">
        <v>420</v>
      </c>
      <c r="B191" s="52" t="s">
        <v>209</v>
      </c>
      <c r="C191" s="65">
        <f>C192</f>
        <v>0</v>
      </c>
      <c r="D191" s="65">
        <f t="shared" ref="D191:H192" si="71">D192</f>
        <v>0</v>
      </c>
      <c r="E191" s="65">
        <f t="shared" si="71"/>
        <v>0</v>
      </c>
      <c r="F191" s="65">
        <f t="shared" si="71"/>
        <v>0</v>
      </c>
      <c r="G191" s="65">
        <f t="shared" si="71"/>
        <v>0</v>
      </c>
      <c r="H191" s="65">
        <f t="shared" si="71"/>
        <v>0</v>
      </c>
    </row>
    <row r="192" spans="1:8" x14ac:dyDescent="0.3">
      <c r="A192" s="24" t="s">
        <v>418</v>
      </c>
      <c r="B192" s="52" t="s">
        <v>187</v>
      </c>
      <c r="C192" s="65">
        <f>C193</f>
        <v>0</v>
      </c>
      <c r="D192" s="65">
        <f t="shared" si="71"/>
        <v>0</v>
      </c>
      <c r="E192" s="65">
        <f t="shared" si="71"/>
        <v>0</v>
      </c>
      <c r="F192" s="65">
        <f t="shared" si="71"/>
        <v>0</v>
      </c>
      <c r="G192" s="65">
        <f t="shared" si="71"/>
        <v>0</v>
      </c>
      <c r="H192" s="65">
        <f t="shared" si="71"/>
        <v>0</v>
      </c>
    </row>
    <row r="193" spans="1:8" ht="30" x14ac:dyDescent="0.3">
      <c r="A193" s="24" t="s">
        <v>418</v>
      </c>
      <c r="B193" s="53" t="s">
        <v>198</v>
      </c>
      <c r="C193" s="46"/>
      <c r="D193" s="57">
        <v>0</v>
      </c>
      <c r="E193" s="57">
        <v>0</v>
      </c>
      <c r="F193" s="57"/>
      <c r="G193" s="46">
        <v>0</v>
      </c>
      <c r="H193" s="46">
        <v>0</v>
      </c>
    </row>
    <row r="194" spans="1:8" x14ac:dyDescent="0.3">
      <c r="A194" s="24" t="s">
        <v>418</v>
      </c>
      <c r="B194" s="52" t="s">
        <v>409</v>
      </c>
      <c r="C194" s="65">
        <f>C195</f>
        <v>0</v>
      </c>
      <c r="D194" s="65">
        <f t="shared" ref="D194:H196" si="72">D195</f>
        <v>0</v>
      </c>
      <c r="E194" s="65">
        <f t="shared" si="72"/>
        <v>0</v>
      </c>
      <c r="F194" s="65">
        <f t="shared" si="72"/>
        <v>0</v>
      </c>
      <c r="G194" s="65">
        <f t="shared" si="72"/>
        <v>0</v>
      </c>
      <c r="H194" s="65">
        <f t="shared" si="72"/>
        <v>0</v>
      </c>
    </row>
    <row r="195" spans="1:8" x14ac:dyDescent="0.3">
      <c r="A195" s="24" t="s">
        <v>421</v>
      </c>
      <c r="B195" s="52" t="s">
        <v>413</v>
      </c>
      <c r="C195" s="65">
        <f>C196</f>
        <v>0</v>
      </c>
      <c r="D195" s="65">
        <f t="shared" si="72"/>
        <v>0</v>
      </c>
      <c r="E195" s="65">
        <f t="shared" si="72"/>
        <v>0</v>
      </c>
      <c r="F195" s="65">
        <f t="shared" si="72"/>
        <v>0</v>
      </c>
      <c r="G195" s="65">
        <f t="shared" si="72"/>
        <v>0</v>
      </c>
      <c r="H195" s="65">
        <f t="shared" si="72"/>
        <v>0</v>
      </c>
    </row>
    <row r="196" spans="1:8" x14ac:dyDescent="0.3">
      <c r="A196" s="24" t="s">
        <v>418</v>
      </c>
      <c r="B196" s="52" t="s">
        <v>422</v>
      </c>
      <c r="C196" s="65">
        <f>C197</f>
        <v>0</v>
      </c>
      <c r="D196" s="65">
        <f t="shared" si="72"/>
        <v>0</v>
      </c>
      <c r="E196" s="65">
        <f t="shared" si="72"/>
        <v>0</v>
      </c>
      <c r="F196" s="65">
        <f t="shared" si="72"/>
        <v>0</v>
      </c>
      <c r="G196" s="65">
        <f t="shared" si="72"/>
        <v>0</v>
      </c>
      <c r="H196" s="65">
        <f t="shared" si="72"/>
        <v>0</v>
      </c>
    </row>
    <row r="197" spans="1:8" x14ac:dyDescent="0.3">
      <c r="A197" s="24" t="s">
        <v>418</v>
      </c>
      <c r="B197" s="53" t="s">
        <v>423</v>
      </c>
      <c r="C197" s="46"/>
      <c r="D197" s="57"/>
      <c r="E197" s="57"/>
      <c r="F197" s="57"/>
      <c r="G197" s="46"/>
      <c r="H197" s="46"/>
    </row>
    <row r="200" spans="1:8" x14ac:dyDescent="0.3">
      <c r="B200" s="106" t="s">
        <v>439</v>
      </c>
      <c r="C200" s="106"/>
      <c r="D200" s="106"/>
      <c r="E200" s="106" t="s">
        <v>438</v>
      </c>
      <c r="F200" s="106"/>
      <c r="G200" s="106"/>
    </row>
    <row r="201" spans="1:8" x14ac:dyDescent="0.3">
      <c r="B201" s="106"/>
      <c r="C201" s="106"/>
      <c r="D201" s="106"/>
      <c r="E201" s="106"/>
      <c r="F201" s="106"/>
      <c r="G201" s="106"/>
    </row>
    <row r="202" spans="1:8" x14ac:dyDescent="0.3">
      <c r="B202" s="106"/>
      <c r="C202" s="106"/>
      <c r="D202" s="106"/>
      <c r="E202" s="106"/>
      <c r="F202" s="106"/>
      <c r="G202" s="106"/>
    </row>
  </sheetData>
  <protectedRanges>
    <protectedRange sqref="B2:B3 C1:C3" name="Zonă1_1" securityDescriptor="O:WDG:WDD:(A;;CC;;;WD)"/>
    <protectedRange sqref="G111:H119 G46:H51 G146:H148 G69:H69 G37:H40 G121:H125 G99:H104 G62:H66 G80:H84 G91:H96 G54:H57 G144:H144 G107:H109 G133:H134 G35:H35 G25:H33" name="Zonă3"/>
    <protectedRange sqref="B1" name="Zonă1_1_1_1_1_1" securityDescriptor="O:WDG:WDD:(A;;CC;;;WD)"/>
  </protectedRanges>
  <printOptions horizontalCentered="1"/>
  <pageMargins left="0.1" right="0" top="0.75" bottom="0.75" header="0.3" footer="0.3"/>
  <pageSetup scale="65" orientation="portrait" horizontalDpi="4294967294" vertic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find23</cp:lastModifiedBy>
  <cp:lastPrinted>2019-05-08T12:45:23Z</cp:lastPrinted>
  <dcterms:created xsi:type="dcterms:W3CDTF">2019-03-12T07:53:46Z</dcterms:created>
  <dcterms:modified xsi:type="dcterms:W3CDTF">2019-07-03T07:28:04Z</dcterms:modified>
</cp:coreProperties>
</file>